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92.168.2.30\Public-nas\Gad Quality\Customers\Heil\"/>
    </mc:Choice>
  </mc:AlternateContent>
  <xr:revisionPtr revIDLastSave="0" documentId="8_{FDE6753D-6064-4E4C-951E-FDAF67B71912}" xr6:coauthVersionLast="47" xr6:coauthVersionMax="47" xr10:uidLastSave="{00000000-0000-0000-0000-000000000000}"/>
  <bookViews>
    <workbookView xWindow="28680" yWindow="-120" windowWidth="38640" windowHeight="15720" xr2:uid="{00000000-000D-0000-FFFF-FFFF00000000}"/>
  </bookViews>
  <sheets>
    <sheet name="SQQ"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3" i="3" l="1"/>
  <c r="J333" i="3" l="1"/>
  <c r="J334" i="3" s="1"/>
  <c r="L334" i="3" s="1"/>
  <c r="J332" i="3"/>
  <c r="J331" i="3"/>
  <c r="O299" i="3"/>
  <c r="J330" i="3" s="1"/>
  <c r="O292" i="3"/>
  <c r="J329" i="3" s="1"/>
  <c r="O278" i="3"/>
  <c r="O279" i="3" s="1"/>
  <c r="O271" i="3"/>
  <c r="O272" i="3" s="1"/>
  <c r="O264" i="3"/>
  <c r="J326" i="3" s="1"/>
  <c r="O257" i="3"/>
  <c r="J325" i="3" s="1"/>
  <c r="O249" i="3"/>
  <c r="O250" i="3" s="1"/>
  <c r="O245" i="3"/>
  <c r="J323" i="3" s="1"/>
  <c r="O232" i="3"/>
  <c r="J322" i="3" s="1"/>
  <c r="O221" i="3"/>
  <c r="J321" i="3" s="1"/>
  <c r="O213" i="3"/>
  <c r="J320" i="3" s="1"/>
  <c r="O196" i="3"/>
  <c r="J319" i="3" s="1"/>
  <c r="O188" i="3"/>
  <c r="J318" i="3" s="1"/>
  <c r="O175" i="3"/>
  <c r="J317" i="3" s="1"/>
  <c r="O163" i="3"/>
  <c r="J316" i="3" s="1"/>
  <c r="O156" i="3"/>
  <c r="J315" i="3" s="1"/>
  <c r="O131" i="3"/>
  <c r="J314" i="3" s="1"/>
  <c r="O118" i="3"/>
  <c r="O119" i="3" s="1"/>
  <c r="O79" i="3"/>
  <c r="O80" i="3" s="1"/>
  <c r="O72" i="3"/>
  <c r="J311" i="3" s="1"/>
  <c r="O63" i="3"/>
  <c r="J310" i="3" s="1"/>
  <c r="O48" i="3"/>
  <c r="O49" i="3" s="1"/>
  <c r="J327" i="3" l="1"/>
  <c r="O233" i="3"/>
  <c r="O197" i="3"/>
  <c r="J312" i="3"/>
  <c r="O157" i="3"/>
  <c r="O164" i="3"/>
  <c r="O189" i="3"/>
  <c r="O300" i="3"/>
  <c r="O214" i="3"/>
  <c r="O246" i="3"/>
  <c r="O258" i="3"/>
  <c r="O265" i="3"/>
  <c r="O304" i="3"/>
  <c r="O293" i="3"/>
  <c r="O132" i="3"/>
  <c r="O73" i="3"/>
  <c r="O64" i="3"/>
  <c r="O176" i="3"/>
  <c r="O222" i="3"/>
  <c r="J309" i="3"/>
  <c r="J313" i="3"/>
  <c r="J324" i="3"/>
  <c r="J328" i="3"/>
</calcChain>
</file>

<file path=xl/sharedStrings.xml><?xml version="1.0" encoding="utf-8"?>
<sst xmlns="http://schemas.openxmlformats.org/spreadsheetml/2006/main" count="501" uniqueCount="275">
  <si>
    <t>Supplier Number:</t>
  </si>
  <si>
    <t>Supplier Representative(s):</t>
  </si>
  <si>
    <t>Process(es) / Product(s) Audited:</t>
  </si>
  <si>
    <t>Position:</t>
  </si>
  <si>
    <t>Phone:</t>
  </si>
  <si>
    <t>GENERAL SUPPLIER RATING CRITERIA</t>
  </si>
  <si>
    <t>Audit Date(s):</t>
  </si>
  <si>
    <t>Score **</t>
  </si>
  <si>
    <t>Ability to meet requirement in question:</t>
  </si>
  <si>
    <t>Requirement is not met.  There is no evidence of implementation or documentation (major non-conformance).</t>
  </si>
  <si>
    <t>Requirement is "world class" in terms of scope and implementation or it shows major signs of significant improvement over the last 12 months which is meaningful to the Customer.</t>
  </si>
  <si>
    <t>#</t>
  </si>
  <si>
    <t>Question</t>
  </si>
  <si>
    <t>Notes</t>
  </si>
  <si>
    <t>Score</t>
  </si>
  <si>
    <t>Does the supplier's Management, with executive responsibility, review all quality system elements at defined intervals to ensure its continuing suitability and effectiveness?</t>
  </si>
  <si>
    <t>Average Section Score:</t>
  </si>
  <si>
    <t xml:space="preserve">B. </t>
  </si>
  <si>
    <t>Quality Planning</t>
  </si>
  <si>
    <t>Is a structured process used to identify Key Characteristics and control methods?  Please list methods and tools.</t>
  </si>
  <si>
    <t>Are mistake proofing techniques, including facilities, equipment, tooling, and problem resolution, used where appropriate in particular on Key Control Characteristics?</t>
  </si>
  <si>
    <t>Compare control plan items against part print and determine control plan adequacy.</t>
  </si>
  <si>
    <t>Are control plans reviewed and updated as appropriate when any of the following occurs:</t>
  </si>
  <si>
    <t>Product or process changes?</t>
  </si>
  <si>
    <t>Processes are found to be unstable or non-capable?</t>
  </si>
  <si>
    <t>Inspection method, frequency, etc, is revised?</t>
  </si>
  <si>
    <t xml:space="preserve">Are supplier initiated design or process changes documented, reviewed, and approved by authorized internal personnel before implementation? </t>
  </si>
  <si>
    <t xml:space="preserve">Has written customer approval or waiver been obtained and documented prior to a design or process change being implemented into production? </t>
  </si>
  <si>
    <t>C.</t>
  </si>
  <si>
    <t xml:space="preserve"> Document Control</t>
  </si>
  <si>
    <t>Has the supplier established a process to ensure that invalid and / or obsolete documents are promptly removed from all points of use or otherwise assured against unintended use?</t>
  </si>
  <si>
    <t>Is there timely review, distribution, and implementation of customer engineering standards and specifications and changes?  Verify revision levels of drawings or models in use at the supplier?</t>
  </si>
  <si>
    <t>Are appropriate process parameters, including operator training, monitored for special processes (heat treat, welding, plating, etc) where conformance to specification cannot be verified in subsequent operations?</t>
  </si>
  <si>
    <t>D.</t>
  </si>
  <si>
    <t>Product Identification and Traceability</t>
  </si>
  <si>
    <t>Is required product identification (including material certification and heat number, if applicable) maintained through all stages of production, assembly, and delivery?</t>
  </si>
  <si>
    <t xml:space="preserve">E. </t>
  </si>
  <si>
    <t>Process Control</t>
  </si>
  <si>
    <t>Have documented process monitoring and other operator instructions been prepared for all employees?</t>
  </si>
  <si>
    <t xml:space="preserve">Are they accessible at the workstation? </t>
  </si>
  <si>
    <t>Is there evidence of use?</t>
  </si>
  <si>
    <t>Do process monitoring and other operator instructions include or reference:</t>
  </si>
  <si>
    <t>Operation name and number?</t>
  </si>
  <si>
    <t>Part name and part number?</t>
  </si>
  <si>
    <t>Current engineering level / date or decision number?</t>
  </si>
  <si>
    <t>Required tools, gages and other equipment?</t>
  </si>
  <si>
    <t>Customer designated Key Control Characteristics?</t>
  </si>
  <si>
    <t>Supplier designated Key Control Characteristics?</t>
  </si>
  <si>
    <t>Statistical Process Control (SPC) requirements as appropriate?</t>
  </si>
  <si>
    <t>Relevant engineering and manufacturing standards?</t>
  </si>
  <si>
    <t>Inspection and test instructions, including frequency?</t>
  </si>
  <si>
    <t>Reaction plan as appropriate?</t>
  </si>
  <si>
    <t>Revision date and approvals of Work Instructions?</t>
  </si>
  <si>
    <t>Visual aids as appropriate?</t>
  </si>
  <si>
    <t>Tool change intervals and set-up instructions?</t>
  </si>
  <si>
    <t>Material certification, such as:  chemical and mechanical properties, hardness, plating, heat number, and / or source mill?</t>
  </si>
  <si>
    <t>Does the reaction plan for internal out-of-control conditions include as appropriate:</t>
  </si>
  <si>
    <t>Containment and 100 percent inspection?</t>
  </si>
  <si>
    <t>Specific corrective action timing?</t>
  </si>
  <si>
    <t>Responsibility assignment?</t>
  </si>
  <si>
    <t>Documented customer approval?</t>
  </si>
  <si>
    <t>Do operators clearly understand their responsibilities when loss of process control or out of specification conditions exist?</t>
  </si>
  <si>
    <t>Is production equipment and working environment suitable for manufacturing of specified characteristics?</t>
  </si>
  <si>
    <t>Are production machines and equipment appropriate for the product being produced?</t>
  </si>
  <si>
    <t>Is there documented evidence of process capability?</t>
  </si>
  <si>
    <t>Are production machines and equipment clean and adequately maintained?</t>
  </si>
  <si>
    <t>Is there evidence of a preventive maintenance program?</t>
  </si>
  <si>
    <t>Does supplier retain and use appropriate data on key control characteristics for continuous process improvement?</t>
  </si>
  <si>
    <t>Are monitoring and improvement plans in place for those processes that do not meet the process capability requirements?</t>
  </si>
  <si>
    <t>Does supplier verify that characteristics are to specification after a setup has been completed?</t>
  </si>
  <si>
    <t>F.</t>
  </si>
  <si>
    <t>Inspection and Testing</t>
  </si>
  <si>
    <t>Does the supplier ensure that incoming product is not used or processed until it has been inspected or otherwise verified as conforming to specified requirements in accordance with the quality plan and/or documented procedures?</t>
  </si>
  <si>
    <t>Does the supplier inspect and test in-process product as required by the Control Plan and / or the documented procedures?</t>
  </si>
  <si>
    <t>Does the supplier carry out final inspection and testing in accordance with the Control Plan and/or documented procedures?</t>
  </si>
  <si>
    <t>Does the supplier assure that no product is released until all activities specified in the documented procedures have been satisfactorily completed and that the associated data and documentation is available and authorized?</t>
  </si>
  <si>
    <t>Does the supplier conduct scheduled audits of the final product in accordance with the Control Plan to verify conformance to all specified requirements including packaging?</t>
  </si>
  <si>
    <t>Does the supplier maintain records which provide evidence that the product has been inspected and / or tested and approved prior to release?</t>
  </si>
  <si>
    <t>Does the supplier inspect, test, and / or retain other verification to ensure that the product is free of asbestos and other banned substances?</t>
  </si>
  <si>
    <t>G.</t>
  </si>
  <si>
    <t>Inspection, Measuring, and Test Equipment</t>
  </si>
  <si>
    <t xml:space="preserve">Does the measurement system provide appropriate discrimination of the total product tolerance being measured? </t>
  </si>
  <si>
    <t>Has the supplier identified all inspection measuring and test equipment that can affect product quality?</t>
  </si>
  <si>
    <t>Are appropriate measurement systems used for required characteristics (roundness, lobbing, surface finish, etc.)?</t>
  </si>
  <si>
    <t>Is each piece of inspection equipment calibrated:</t>
  </si>
  <si>
    <t>At prescribed intervals?</t>
  </si>
  <si>
    <t>On certified master equipment (traceable to standards)?</t>
  </si>
  <si>
    <t>In a controlled environment?</t>
  </si>
  <si>
    <t>Does the procedure for calibration of inspection measuring and test equipment include the following:</t>
  </si>
  <si>
    <t>Unique identification?</t>
  </si>
  <si>
    <t>Location?</t>
  </si>
  <si>
    <t>Frequency of checks?</t>
  </si>
  <si>
    <t>Check method?</t>
  </si>
  <si>
    <t>Acceptance criteria?</t>
  </si>
  <si>
    <t>Corrective actions when inspection equipment is found out of calibration?</t>
  </si>
  <si>
    <t>Review process for product inspected with "out of calibration" measuring equipment?</t>
  </si>
  <si>
    <t>Has the supplier identified inspection measuring and test equipment with a suitable indicator or approved identification record to show the calibration status?</t>
  </si>
  <si>
    <t>Does the supplier maintain calibration records for inspection measuring and test equipment?</t>
  </si>
  <si>
    <t>H.</t>
  </si>
  <si>
    <t>Inspection and Test Status</t>
  </si>
  <si>
    <t>Is the inspection and test status of product identified such that the conformance status is recognizable and understood?</t>
  </si>
  <si>
    <t>I.</t>
  </si>
  <si>
    <t>Control of Nonconforming Product</t>
  </si>
  <si>
    <t>Does the control of nonconforming or suspect material provide for material identification / segregation / evaluation and notification of all appropriate functions?</t>
  </si>
  <si>
    <t>Does the supplier clearly identify nonconforming and suspect product and the quarantine areas?</t>
  </si>
  <si>
    <t>Is the responsibility for review, and authority for the disposition of nonconforming product, defined?</t>
  </si>
  <si>
    <t>Are repaired and/or reworked products re-inspected and / or tested according to the Control Plan and/or documented procedures?</t>
  </si>
  <si>
    <t>Does the supplier quantify and analyze nonconforming product, establish a prioritized reduction plan, and track progress to the plan?</t>
  </si>
  <si>
    <t>Does the supplier obtain customer authorization prior to shipment, whenever the product or process is different from the current Production Part Approval Process (PPAP) approval?</t>
  </si>
  <si>
    <t>J.</t>
  </si>
  <si>
    <t>Corrective and Preventive Action</t>
  </si>
  <si>
    <t>Does the supplier use a disciplined problem solving method to address internal and external non-conformances?</t>
  </si>
  <si>
    <t>Do procedures for corrective action include effective handling of customer complaints and reports of non-conformances?  Do these procedures:</t>
  </si>
  <si>
    <t>Verify corrective action from past Corrective Action Requests?</t>
  </si>
  <si>
    <t>Consider implementation of corrective action on similar products / processes?</t>
  </si>
  <si>
    <t>Consider impact of corrective action on other products / processes?</t>
  </si>
  <si>
    <t>Do procedures for corrective action include mistake proofing or other preventive action to avoid root cause re-occurrence and verification to ensure effectiveness?</t>
  </si>
  <si>
    <t>Are returned parts analyzed and are records of this analysis kept and made available upon request?</t>
  </si>
  <si>
    <t>K.</t>
  </si>
  <si>
    <t>Storage, Packaging, and Preservation</t>
  </si>
  <si>
    <t>Have methods to prevent damage or deterioration been provided for the handling of production material and are they being followed?</t>
  </si>
  <si>
    <t>Are methods to prevent damage or deterioration been provided for the shipment of production and service material and are they being followed?</t>
  </si>
  <si>
    <t>L.</t>
  </si>
  <si>
    <t>Quality Audits</t>
  </si>
  <si>
    <t>Does the supplier have a documented program to perform internal audits of the quality system?</t>
  </si>
  <si>
    <t>Are personnel conducting the audit trained and independent of the function being audited?</t>
  </si>
  <si>
    <t>Are the audit results recorded and brought to the attention of the responsible personnel?</t>
  </si>
  <si>
    <t>Are corrective actions, for any deficiencies identified in an audit, carried out on a timely basis?</t>
  </si>
  <si>
    <t>Is there a documented procedure for auditing of the supplier's supply chain?   Is there evidence that it is being followed?</t>
  </si>
  <si>
    <t>Dimensional Specifications</t>
  </si>
  <si>
    <t>Mechanical Properties</t>
  </si>
  <si>
    <t>Hardness</t>
  </si>
  <si>
    <t>Plating</t>
  </si>
  <si>
    <t>Traceability of heat number to the mill shipment</t>
  </si>
  <si>
    <t>Evidence of auditing traceable to the mill</t>
  </si>
  <si>
    <t>M.</t>
  </si>
  <si>
    <t>Training</t>
  </si>
  <si>
    <t>Is a documented training plan established that identifies operator basic training needs?</t>
  </si>
  <si>
    <t>Have operator's basic training needs been fulfilled for the job being performed?</t>
  </si>
  <si>
    <t>N.</t>
  </si>
  <si>
    <t>Statistical Techniques</t>
  </si>
  <si>
    <t xml:space="preserve">Does the supplier use the appropriate statistical tools required to establish, control, and verify product quality?  </t>
  </si>
  <si>
    <t>Quality planning?</t>
  </si>
  <si>
    <t>Quality control?</t>
  </si>
  <si>
    <t>Quality improvement?</t>
  </si>
  <si>
    <t>O.</t>
  </si>
  <si>
    <t>Regulatory Conformity</t>
  </si>
  <si>
    <t xml:space="preserve">Does the supplier own the patent or copyright that allows it to lawfully manufacture the product, or utilize the manufacturing process, the Company desires to purchase?   </t>
  </si>
  <si>
    <t xml:space="preserve">If not, is the supplier properly licensed by the holder of the patent or copyright to produce the product or utilize the manufacturing process? </t>
  </si>
  <si>
    <t>Does the supplier have documentation to substantiate that it owns the requisite Intellectual Property rights, or that it is properly licensed to use the requisite Intellectual Property Rights?</t>
  </si>
  <si>
    <t xml:space="preserve">Are the Intellectual Property rights effective and legally enforceable in the country where the supplier will produce the product or utilize the manufacturing process? </t>
  </si>
  <si>
    <t xml:space="preserve">Does the supplier have documentation to substantiate that its Intellectual Property Rights are effective in the country where it will produce the product or utilize the manufacturing process? </t>
  </si>
  <si>
    <t xml:space="preserve">If the supplier possesses the requisite Intellectual Property Rights, is the duration of such rights sufficient to cover the term of the proposed supply agreement? </t>
  </si>
  <si>
    <t xml:space="preserve">Is the supplier aware of any 3rd party Intellectual Property Rights which could interfere with the proposed supply agreement?  If yes, identify the 3rd party and the Intellectual Property Rights involved: </t>
  </si>
  <si>
    <t>Category Score:</t>
  </si>
  <si>
    <t>II. Supplier Code of Conduct</t>
  </si>
  <si>
    <t>P.</t>
  </si>
  <si>
    <t>General Information</t>
  </si>
  <si>
    <t xml:space="preserve">Q. </t>
  </si>
  <si>
    <t>Child Labor</t>
  </si>
  <si>
    <t>R.</t>
  </si>
  <si>
    <t>Compensation and Working Hours</t>
  </si>
  <si>
    <t>Does the facility have an accurate system to measure hours worked to ensure conformance with applicable wage and hour labor laws?</t>
  </si>
  <si>
    <t>S.</t>
  </si>
  <si>
    <t>Discrimination</t>
  </si>
  <si>
    <t>Does the supplier have a process to ensure compliance with applicable laws concerning discrimination in hiring and employment practices?</t>
  </si>
  <si>
    <t>T.</t>
  </si>
  <si>
    <t>Environment, Health, and Safety</t>
  </si>
  <si>
    <t>Can the supplier demonstrate legal compliance with government environmental, health and safety legislation (through government certificate or registration, third-party audit, etc.)?</t>
  </si>
  <si>
    <t>Has the supplier obtained and maintained all environmental permits and registrations that apply to their facilities, operations, and products, including reporting obligations in accordance with applicable laws and regulations?</t>
  </si>
  <si>
    <t>Are wastes that are stored, treated, or disposed of on-site managed in properly designed facilities that will prevent future environmental impacts?</t>
  </si>
  <si>
    <t>Does the supplier have a program to identify and assess potential emergency situations such as weather, fire, or chemical spills and implement emergency plans and procedures?</t>
  </si>
  <si>
    <t>Does the supplier have a program to identify, evaluate and control workplace exposures to chemical, biological and physical agents (e.g. chemical fumes, noise, dust, mold) at or below levels established as safe by applicable laws and regulations?</t>
  </si>
  <si>
    <t>Does the supplier have a program to identify, evaluate and control safety hazards (e.g. electrical, mechanical, hydraulic, and pneumatic) of workplace equipment and machinery and conditions (e.g. slips, trips, fall hazards, physically demanding work) to prevent injury to workers?</t>
  </si>
  <si>
    <t>Does the supplier have a program to provide and require the use of personal protective equipment when safety hazards and workplace exposures cannot be controlled by other means?</t>
  </si>
  <si>
    <t>U.</t>
  </si>
  <si>
    <t>Confidential Information</t>
  </si>
  <si>
    <t>Does the supplier have a program to ensure compliance with applicable laws concerning proprietary, confidential, and personal information?</t>
  </si>
  <si>
    <t>Audit Summary</t>
  </si>
  <si>
    <t>Category</t>
  </si>
  <si>
    <t>Section</t>
  </si>
  <si>
    <t>Average Score</t>
  </si>
  <si>
    <t>Quality</t>
  </si>
  <si>
    <t>Management Review</t>
  </si>
  <si>
    <t>Document Control</t>
  </si>
  <si>
    <t>Inspection, Measuring &amp; Test Equipment</t>
  </si>
  <si>
    <t>Category Score</t>
  </si>
  <si>
    <r>
      <t xml:space="preserve">Supplier Code of Conduct </t>
    </r>
    <r>
      <rPr>
        <b/>
        <sz val="9"/>
        <color indexed="10"/>
        <rFont val="Arial"/>
        <family val="2"/>
      </rPr>
      <t>***</t>
    </r>
  </si>
  <si>
    <t>Overall Audit Score</t>
  </si>
  <si>
    <t>Sum of Question Scores</t>
  </si>
  <si>
    <t>Final Audit Score (%)</t>
  </si>
  <si>
    <t>Strengths</t>
  </si>
  <si>
    <t>Major Non-conformances</t>
  </si>
  <si>
    <t>NCCA Number</t>
  </si>
  <si>
    <t>Minor Non-conformances</t>
  </si>
  <si>
    <t>Opportunities for Improvement</t>
  </si>
  <si>
    <t>Restrictions and Conclusions</t>
  </si>
  <si>
    <t>Supplier Fax Number:</t>
  </si>
  <si>
    <t>Audit Team Members:</t>
  </si>
  <si>
    <t>Note:  Secure copy of certification(s) if not provided in advance</t>
  </si>
  <si>
    <t>Quality System Certification, Registrar, and Date of Certificate Expiration (ISO, QS, ISO/TS, etc.):</t>
  </si>
  <si>
    <t xml:space="preserve">Environmental System Certification, Registrar &amp; Date of Expiration (ISO 14001):  </t>
  </si>
  <si>
    <t xml:space="preserve">Health &amp; Safety System Certification, Registrar &amp; Date of Expiration (ISO 18001):   </t>
  </si>
  <si>
    <t>1</t>
  </si>
  <si>
    <t>Requirement is partially met but there are major inconsistencies in implementation or documentation (major nonconformance).</t>
  </si>
  <si>
    <t>2</t>
  </si>
  <si>
    <t>Requirement is met but there are minor inconsistencies in implementation or documentation, or is in the early phases and only preliminary evidence of implementation effectiveness exists (minor nonconformance).</t>
  </si>
  <si>
    <t>3</t>
  </si>
  <si>
    <t>Requirement is met and effectively implemented and fully documented.</t>
  </si>
  <si>
    <t>4</t>
  </si>
  <si>
    <t>**  A supplier must have a score of 2 or greater on each of the questions to be acceptable.</t>
  </si>
  <si>
    <t>Score each question using a 0 to 4 point scale, where 4 is the best possible score.</t>
  </si>
  <si>
    <t xml:space="preserve">I. </t>
  </si>
  <si>
    <t xml:space="preserve">A. </t>
  </si>
  <si>
    <t>Are the following metrics posted and are improvement goals established?</t>
  </si>
  <si>
    <t xml:space="preserve">On-time delivery </t>
  </si>
  <si>
    <t>Internal quality reject Part Per Million (PPM) / Defects per Unit (DPU)</t>
  </si>
  <si>
    <t>External quality reject PPM / DPU</t>
  </si>
  <si>
    <t>Has the supplier performed Gage Repeatability and Reproducibility studies on key control characteristics?</t>
  </si>
  <si>
    <t xml:space="preserve">What appropriate statistical tools are being used during: </t>
  </si>
  <si>
    <t>ESG SUPPLIER QUALITY SYSTEM QUESTIONNAIRE</t>
  </si>
  <si>
    <t>Principle Products (ESG Commodity Codes):</t>
  </si>
  <si>
    <t>Date of Last ESG Assessment or Survey (if any):</t>
  </si>
  <si>
    <t>Does supplier maintain or exceed the process capability requirements of ESG Supplier Quality Manual on key control characteristics?</t>
  </si>
  <si>
    <t>Does the supplier have procedures in place designed to ensure that the requirements set out in ESG’s Supplier Code of Conduct are met?</t>
  </si>
  <si>
    <t>Is the supplier currently, or at any time during the past calendar year, subject to any enforcement action by any governmental authority for non-compliance with environmental, safety, or labor requirements at any facility at which products supplied to ESG are manufactured?</t>
  </si>
  <si>
    <t xml:space="preserve">Does the supplier have a system to ensure compliance with the minimum working age prevailing standard? (Minimum working age for ESG suppliers is 14 years.)  </t>
  </si>
  <si>
    <t xml:space="preserve">Section Compliance:   </t>
  </si>
  <si>
    <t xml:space="preserve">Section Compliance:  </t>
  </si>
  <si>
    <t xml:space="preserve">Section Compliance:    </t>
  </si>
  <si>
    <t xml:space="preserve">Category Compliance:   </t>
  </si>
  <si>
    <t>Supplier Telephone Number:</t>
  </si>
  <si>
    <t>Yearly Management Review meetings held, minutes and outputs are available to all employees via the Quality Intranet</t>
  </si>
  <si>
    <t>Internal and external DPPM's, and on time delivery are displayed for employees</t>
  </si>
  <si>
    <t>General CPs used- not part specific</t>
  </si>
  <si>
    <t>Yes</t>
  </si>
  <si>
    <t>yes</t>
  </si>
  <si>
    <t xml:space="preserve">no design responsibilty </t>
  </si>
  <si>
    <t>Rev up procedure</t>
  </si>
  <si>
    <t xml:space="preserve">A training matrix is kept listing what training level employees are currently at including trainer. </t>
  </si>
  <si>
    <t>Yes Tag system</t>
  </si>
  <si>
    <t>Yes Quality intranet</t>
  </si>
  <si>
    <t>Yes Press brake program by part number</t>
  </si>
  <si>
    <t>Tag system</t>
  </si>
  <si>
    <t>available upon request.</t>
  </si>
  <si>
    <t>Inbound inspection report</t>
  </si>
  <si>
    <t>Yes. First piece inspections and interval inspections.</t>
  </si>
  <si>
    <t>All inspections completed at the machines</t>
  </si>
  <si>
    <t xml:space="preserve">Yes. </t>
  </si>
  <si>
    <t xml:space="preserve">Yes. Audit schedule available on Quality intranet. </t>
  </si>
  <si>
    <t>Yes. Paperwork kept electronically</t>
  </si>
  <si>
    <t>Available upon request - steel only.</t>
  </si>
  <si>
    <t xml:space="preserve">Calibration are scheduled and records maintained on the Gagetrak system. </t>
  </si>
  <si>
    <t>Yes. Serialized.</t>
  </si>
  <si>
    <t>MRB - monthly review</t>
  </si>
  <si>
    <t>Yes. Within Fit case system</t>
  </si>
  <si>
    <t>yes.</t>
  </si>
  <si>
    <t>Yes.</t>
  </si>
  <si>
    <t>Yes. Saved to quality intranet.</t>
  </si>
  <si>
    <t>Yes - training matix</t>
  </si>
  <si>
    <t>Yes - training matix and On-the-job training.</t>
  </si>
  <si>
    <t>Jemison has performed capability analysis, in the past, on key characteristics as required by customer.</t>
  </si>
  <si>
    <t>No</t>
  </si>
  <si>
    <t>Supplier Name: Jemison Metals</t>
  </si>
  <si>
    <t>Supplier Address: 3800 Colonnade Parkway, Suite 250
Birmingham, AL 35243</t>
  </si>
  <si>
    <t>n/a</t>
  </si>
  <si>
    <t>800.633.2400</t>
  </si>
  <si>
    <t>256.549.5564</t>
  </si>
  <si>
    <t xml:space="preserve">Supplier Contact(s): </t>
  </si>
  <si>
    <t>2.20.2025</t>
  </si>
  <si>
    <t xml:space="preserve">Phillip </t>
  </si>
  <si>
    <t>mathis</t>
  </si>
  <si>
    <t xml:space="preserve">Audit Team Leader: philip Mathis </t>
  </si>
  <si>
    <t>Supplier E-Mail: Pmathis@jemsisonmetals.com</t>
  </si>
  <si>
    <t>Logan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</si>
</sst>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0"/>
      <name val="Arial"/>
    </font>
    <font>
      <sz val="10"/>
      <name val="Arial"/>
      <family val="2"/>
    </font>
    <font>
      <sz val="8"/>
      <name val="Arial"/>
      <family val="2"/>
    </font>
    <font>
      <b/>
      <sz val="10"/>
      <name val="Arial"/>
      <family val="2"/>
    </font>
    <font>
      <sz val="10"/>
      <name val="Arial"/>
      <family val="2"/>
    </font>
    <font>
      <b/>
      <sz val="10"/>
      <color indexed="10"/>
      <name val="Arial"/>
      <family val="2"/>
    </font>
    <font>
      <b/>
      <sz val="12"/>
      <name val="Arial"/>
      <family val="2"/>
    </font>
    <font>
      <sz val="9"/>
      <name val="Arial"/>
      <family val="2"/>
    </font>
    <font>
      <b/>
      <sz val="9"/>
      <name val="Arial"/>
      <family val="2"/>
    </font>
    <font>
      <b/>
      <sz val="9"/>
      <color indexed="10"/>
      <name val="Arial"/>
      <family val="2"/>
    </font>
    <font>
      <b/>
      <sz val="10"/>
      <color indexed="12"/>
      <name val="Arial"/>
      <family val="2"/>
    </font>
    <font>
      <b/>
      <sz val="14"/>
      <name val="Arial"/>
      <family val="2"/>
    </font>
    <font>
      <b/>
      <sz val="9"/>
      <color indexed="12"/>
      <name val="Arial"/>
      <family val="2"/>
    </font>
    <font>
      <b/>
      <i/>
      <sz val="10"/>
      <name val="Arial"/>
      <family val="2"/>
    </font>
    <font>
      <sz val="8"/>
      <name val="Arial"/>
      <family val="2"/>
    </font>
    <font>
      <i/>
      <sz val="10"/>
      <name val="Arial"/>
      <family val="2"/>
    </font>
    <font>
      <b/>
      <sz val="10"/>
      <color indexed="9"/>
      <name val="Arial"/>
      <family val="2"/>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indexed="41"/>
        <bgColor indexed="64"/>
      </patternFill>
    </fill>
    <fill>
      <patternFill patternType="solid">
        <fgColor indexed="17"/>
        <bgColor indexed="64"/>
      </patternFill>
    </fill>
    <fill>
      <patternFill patternType="solid">
        <fgColor indexed="44"/>
        <bgColor indexed="64"/>
      </patternFill>
    </fill>
  </fills>
  <borders count="55">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330">
    <xf numFmtId="0" fontId="0" fillId="0" borderId="0" xfId="0"/>
    <xf numFmtId="0" fontId="4" fillId="2" borderId="1" xfId="0" applyFont="1" applyFill="1" applyBorder="1" applyAlignment="1">
      <alignment vertical="top"/>
    </xf>
    <xf numFmtId="0" fontId="4" fillId="2" borderId="0" xfId="0" applyFont="1" applyFill="1" applyAlignment="1">
      <alignment vertical="top"/>
    </xf>
    <xf numFmtId="0" fontId="4" fillId="2" borderId="0" xfId="0" quotePrefix="1" applyFont="1" applyFill="1" applyAlignment="1">
      <alignment vertical="top" wrapText="1"/>
    </xf>
    <xf numFmtId="0" fontId="4" fillId="2" borderId="0" xfId="0" applyFont="1" applyFill="1" applyAlignment="1">
      <alignment vertical="top" wrapText="1"/>
    </xf>
    <xf numFmtId="0" fontId="4" fillId="2" borderId="2" xfId="0" applyFont="1" applyFill="1" applyBorder="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164" fontId="3" fillId="2" borderId="2" xfId="0" applyNumberFormat="1" applyFont="1" applyFill="1" applyBorder="1" applyAlignment="1">
      <alignment horizontal="center" vertical="top"/>
    </xf>
    <xf numFmtId="0" fontId="5" fillId="2" borderId="2" xfId="0" applyFont="1" applyFill="1" applyBorder="1" applyAlignment="1">
      <alignment horizontal="right" vertical="top"/>
    </xf>
    <xf numFmtId="0" fontId="6" fillId="3" borderId="3" xfId="0" applyFont="1" applyFill="1" applyBorder="1" applyAlignment="1">
      <alignment vertical="top"/>
    </xf>
    <xf numFmtId="0" fontId="6" fillId="3" borderId="4" xfId="0" applyFont="1" applyFill="1" applyBorder="1" applyAlignment="1">
      <alignment vertical="top"/>
    </xf>
    <xf numFmtId="0" fontId="3" fillId="0" borderId="5" xfId="0" applyFont="1" applyBorder="1" applyAlignment="1">
      <alignment horizontal="center" vertical="top"/>
    </xf>
    <xf numFmtId="0" fontId="8" fillId="0" borderId="6" xfId="0" applyFont="1" applyBorder="1" applyAlignment="1" applyProtection="1">
      <alignment horizontal="center" vertical="top"/>
      <protection locked="0"/>
    </xf>
    <xf numFmtId="0" fontId="8" fillId="0" borderId="7" xfId="0"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5" fillId="2" borderId="2" xfId="0" quotePrefix="1" applyFont="1" applyFill="1" applyBorder="1" applyAlignment="1">
      <alignment horizontal="right" vertical="top"/>
    </xf>
    <xf numFmtId="0" fontId="8" fillId="0" borderId="5" xfId="0" applyFont="1" applyBorder="1" applyAlignment="1" applyProtection="1">
      <alignment horizontal="center" vertical="top"/>
      <protection locked="0"/>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5" fillId="2" borderId="10" xfId="0" applyFont="1" applyFill="1" applyBorder="1" applyAlignment="1">
      <alignment vertical="top"/>
    </xf>
    <xf numFmtId="0" fontId="5" fillId="2" borderId="11" xfId="0" applyFont="1" applyFill="1" applyBorder="1" applyAlignment="1">
      <alignment vertical="top"/>
    </xf>
    <xf numFmtId="0" fontId="4" fillId="2" borderId="11" xfId="0" applyFont="1" applyFill="1" applyBorder="1" applyAlignment="1">
      <alignment vertical="top"/>
    </xf>
    <xf numFmtId="0" fontId="5" fillId="2" borderId="12" xfId="0" applyFont="1" applyFill="1" applyBorder="1" applyAlignment="1">
      <alignment horizontal="right" vertical="top"/>
    </xf>
    <xf numFmtId="0" fontId="8" fillId="0" borderId="13" xfId="0" applyFont="1" applyBorder="1" applyAlignment="1" applyProtection="1">
      <alignment horizontal="center" vertical="top"/>
      <protection locked="0"/>
    </xf>
    <xf numFmtId="0" fontId="8" fillId="0" borderId="14" xfId="0" applyFont="1" applyBorder="1" applyAlignment="1" applyProtection="1">
      <alignment horizontal="center" vertical="top"/>
      <protection locked="0"/>
    </xf>
    <xf numFmtId="0" fontId="4" fillId="2" borderId="15" xfId="0" applyFont="1" applyFill="1" applyBorder="1" applyAlignment="1">
      <alignment vertical="top"/>
    </xf>
    <xf numFmtId="0" fontId="4" fillId="2" borderId="16" xfId="0" applyFont="1" applyFill="1" applyBorder="1" applyAlignment="1">
      <alignment vertical="top"/>
    </xf>
    <xf numFmtId="0" fontId="4" fillId="2" borderId="17" xfId="0" applyFont="1" applyFill="1" applyBorder="1" applyAlignment="1">
      <alignment vertical="top"/>
    </xf>
    <xf numFmtId="0" fontId="4" fillId="5" borderId="1" xfId="0" applyFont="1" applyFill="1" applyBorder="1" applyAlignment="1">
      <alignment vertical="top"/>
    </xf>
    <xf numFmtId="0" fontId="4" fillId="5" borderId="0" xfId="0" applyFont="1" applyFill="1" applyAlignment="1">
      <alignment vertical="top"/>
    </xf>
    <xf numFmtId="0" fontId="4" fillId="5" borderId="0" xfId="0" quotePrefix="1" applyFont="1" applyFill="1" applyAlignment="1">
      <alignment vertical="top" wrapText="1"/>
    </xf>
    <xf numFmtId="0" fontId="4" fillId="5" borderId="0" xfId="0" applyFont="1" applyFill="1" applyAlignment="1">
      <alignment vertical="top" wrapText="1"/>
    </xf>
    <xf numFmtId="0" fontId="4" fillId="5" borderId="2" xfId="0" applyFont="1" applyFill="1" applyBorder="1" applyAlignment="1">
      <alignment vertical="top"/>
    </xf>
    <xf numFmtId="0" fontId="10" fillId="5" borderId="1" xfId="0" applyFont="1" applyFill="1" applyBorder="1" applyAlignment="1">
      <alignment vertical="top"/>
    </xf>
    <xf numFmtId="0" fontId="5" fillId="5" borderId="0" xfId="0" applyFont="1" applyFill="1" applyAlignment="1">
      <alignment vertical="top"/>
    </xf>
    <xf numFmtId="164" fontId="3" fillId="5" borderId="2" xfId="0" applyNumberFormat="1" applyFont="1" applyFill="1" applyBorder="1" applyAlignment="1">
      <alignment horizontal="center" vertical="top"/>
    </xf>
    <xf numFmtId="0" fontId="5" fillId="5" borderId="2" xfId="0" applyFont="1" applyFill="1" applyBorder="1" applyAlignment="1">
      <alignment horizontal="right" vertical="top"/>
    </xf>
    <xf numFmtId="0" fontId="5" fillId="5" borderId="10" xfId="0" applyFont="1" applyFill="1" applyBorder="1" applyAlignment="1">
      <alignment vertical="top"/>
    </xf>
    <xf numFmtId="0" fontId="5" fillId="5" borderId="11" xfId="0" applyFont="1" applyFill="1" applyBorder="1" applyAlignment="1">
      <alignment vertical="top"/>
    </xf>
    <xf numFmtId="0" fontId="4" fillId="5" borderId="11" xfId="0" applyFont="1" applyFill="1" applyBorder="1" applyAlignment="1">
      <alignment vertical="top"/>
    </xf>
    <xf numFmtId="0" fontId="5" fillId="5" borderId="12" xfId="0" applyFont="1" applyFill="1" applyBorder="1" applyAlignment="1">
      <alignment horizontal="right" vertical="top"/>
    </xf>
    <xf numFmtId="0" fontId="6" fillId="3" borderId="18" xfId="0" applyFont="1" applyFill="1" applyBorder="1" applyAlignment="1">
      <alignment vertical="top"/>
    </xf>
    <xf numFmtId="0" fontId="6" fillId="3" borderId="19" xfId="0" applyFont="1" applyFill="1" applyBorder="1" applyAlignment="1">
      <alignment vertical="top"/>
    </xf>
    <xf numFmtId="0" fontId="4" fillId="2" borderId="20" xfId="0" applyFont="1" applyFill="1" applyBorder="1" applyAlignment="1">
      <alignment vertical="top"/>
    </xf>
    <xf numFmtId="0" fontId="4" fillId="2" borderId="21" xfId="0" applyFont="1" applyFill="1" applyBorder="1" applyAlignment="1">
      <alignment vertical="top"/>
    </xf>
    <xf numFmtId="0" fontId="4" fillId="2" borderId="21" xfId="0" quotePrefix="1"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xf>
    <xf numFmtId="0" fontId="4" fillId="2" borderId="10" xfId="0" applyFont="1" applyFill="1" applyBorder="1" applyAlignment="1">
      <alignment vertical="top"/>
    </xf>
    <xf numFmtId="0" fontId="4" fillId="2" borderId="11" xfId="0" quotePrefix="1" applyFont="1" applyFill="1" applyBorder="1" applyAlignment="1">
      <alignment vertical="top" wrapText="1"/>
    </xf>
    <xf numFmtId="0" fontId="4" fillId="2" borderId="11" xfId="0" applyFont="1" applyFill="1" applyBorder="1" applyAlignment="1">
      <alignment vertical="top" wrapText="1"/>
    </xf>
    <xf numFmtId="0" fontId="4" fillId="2" borderId="12" xfId="0" applyFont="1" applyFill="1" applyBorder="1" applyAlignment="1">
      <alignment vertical="top"/>
    </xf>
    <xf numFmtId="0" fontId="4"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7" fillId="0" borderId="0" xfId="0" applyFont="1" applyAlignment="1">
      <alignment vertical="top"/>
    </xf>
    <xf numFmtId="0" fontId="3" fillId="4" borderId="23" xfId="0" applyFont="1" applyFill="1" applyBorder="1" applyAlignment="1">
      <alignment horizontal="left" vertical="center"/>
    </xf>
    <xf numFmtId="0" fontId="3" fillId="4" borderId="3" xfId="0" applyFont="1" applyFill="1" applyBorder="1" applyAlignment="1">
      <alignment horizontal="left" vertical="center"/>
    </xf>
    <xf numFmtId="0" fontId="4" fillId="4" borderId="3" xfId="0" applyFont="1" applyFill="1" applyBorder="1" applyAlignment="1">
      <alignment horizontal="left" vertical="top"/>
    </xf>
    <xf numFmtId="0" fontId="5"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5" fillId="0" borderId="0" xfId="0" applyFont="1" applyAlignment="1" applyProtection="1">
      <alignment horizontal="center" vertical="top"/>
      <protection hidden="1"/>
    </xf>
    <xf numFmtId="1" fontId="5" fillId="0" borderId="0" xfId="0" applyNumberFormat="1" applyFont="1" applyAlignment="1">
      <alignment horizontal="center" vertical="top"/>
    </xf>
    <xf numFmtId="0" fontId="3" fillId="2" borderId="5" xfId="0" applyFont="1" applyFill="1" applyBorder="1" applyAlignment="1" applyProtection="1">
      <alignment horizontal="center" vertical="top"/>
      <protection hidden="1"/>
    </xf>
    <xf numFmtId="0" fontId="3" fillId="2" borderId="23" xfId="0" applyFont="1" applyFill="1" applyBorder="1" applyAlignment="1" applyProtection="1">
      <alignment horizontal="center" vertical="top"/>
      <protection hidden="1"/>
    </xf>
    <xf numFmtId="0" fontId="4" fillId="4" borderId="24" xfId="0" applyFont="1" applyFill="1" applyBorder="1" applyAlignment="1" applyProtection="1">
      <alignment horizontal="right" vertical="top" wrapText="1"/>
      <protection locked="0"/>
    </xf>
    <xf numFmtId="0" fontId="4" fillId="4" borderId="20" xfId="0" applyFont="1" applyFill="1" applyBorder="1" applyAlignment="1" applyProtection="1">
      <alignment horizontal="right" vertical="top" wrapText="1"/>
      <protection locked="0"/>
    </xf>
    <xf numFmtId="0" fontId="4" fillId="4" borderId="7" xfId="0" applyFont="1" applyFill="1" applyBorder="1" applyAlignment="1" applyProtection="1">
      <alignment horizontal="right" vertical="top" wrapText="1"/>
      <protection locked="0"/>
    </xf>
    <xf numFmtId="0" fontId="4" fillId="4" borderId="1" xfId="0" applyFont="1" applyFill="1" applyBorder="1" applyAlignment="1" applyProtection="1">
      <alignment horizontal="right" vertical="top" wrapText="1"/>
      <protection locked="0"/>
    </xf>
    <xf numFmtId="0" fontId="4" fillId="4" borderId="13" xfId="0" applyFont="1" applyFill="1" applyBorder="1" applyAlignment="1" applyProtection="1">
      <alignment horizontal="right" vertical="top" wrapText="1"/>
      <protection locked="0"/>
    </xf>
    <xf numFmtId="0" fontId="4" fillId="4" borderId="10" xfId="0" applyFont="1" applyFill="1" applyBorder="1" applyAlignment="1" applyProtection="1">
      <alignment horizontal="right" vertical="top" wrapText="1"/>
      <protection locked="0"/>
    </xf>
    <xf numFmtId="0" fontId="4" fillId="0" borderId="0" xfId="0" applyFont="1" applyAlignment="1">
      <alignment vertical="top" wrapText="1"/>
    </xf>
    <xf numFmtId="0" fontId="4" fillId="4" borderId="24" xfId="0" applyFont="1" applyFill="1" applyBorder="1" applyAlignment="1" applyProtection="1">
      <alignment horizontal="right" vertical="top"/>
      <protection locked="0"/>
    </xf>
    <xf numFmtId="0" fontId="4" fillId="4" borderId="20" xfId="0" applyFont="1" applyFill="1" applyBorder="1" applyAlignment="1" applyProtection="1">
      <alignment horizontal="right" vertical="top"/>
      <protection locked="0"/>
    </xf>
    <xf numFmtId="0" fontId="4" fillId="4" borderId="7" xfId="0" applyFont="1" applyFill="1" applyBorder="1" applyAlignment="1" applyProtection="1">
      <alignment horizontal="right" vertical="top"/>
      <protection locked="0"/>
    </xf>
    <xf numFmtId="0" fontId="4" fillId="4" borderId="1" xfId="0" applyFont="1" applyFill="1" applyBorder="1" applyAlignment="1" applyProtection="1">
      <alignment horizontal="right" vertical="top"/>
      <protection locked="0"/>
    </xf>
    <xf numFmtId="0" fontId="4" fillId="4" borderId="13" xfId="0" applyFont="1" applyFill="1" applyBorder="1" applyAlignment="1" applyProtection="1">
      <alignment horizontal="right" vertical="top"/>
      <protection locked="0"/>
    </xf>
    <xf numFmtId="0" fontId="4" fillId="4" borderId="10" xfId="0" applyFont="1" applyFill="1" applyBorder="1" applyAlignment="1" applyProtection="1">
      <alignment horizontal="right" vertical="top"/>
      <protection locked="0"/>
    </xf>
    <xf numFmtId="0" fontId="4" fillId="4" borderId="24" xfId="0" applyFont="1" applyFill="1" applyBorder="1" applyAlignment="1" applyProtection="1">
      <alignment vertical="top" wrapText="1"/>
      <protection locked="0"/>
    </xf>
    <xf numFmtId="0" fontId="4" fillId="4" borderId="20" xfId="0" applyFont="1" applyFill="1" applyBorder="1" applyAlignment="1">
      <alignment vertical="top" wrapText="1"/>
    </xf>
    <xf numFmtId="0" fontId="4" fillId="4" borderId="7" xfId="0" applyFont="1" applyFill="1" applyBorder="1" applyAlignment="1" applyProtection="1">
      <alignment vertical="top" wrapText="1"/>
      <protection locked="0"/>
    </xf>
    <xf numFmtId="0" fontId="4" fillId="4" borderId="1" xfId="0" applyFont="1" applyFill="1" applyBorder="1" applyAlignment="1">
      <alignment vertical="top" wrapText="1"/>
    </xf>
    <xf numFmtId="0" fontId="4" fillId="4" borderId="13" xfId="0" applyFont="1" applyFill="1" applyBorder="1" applyAlignment="1" applyProtection="1">
      <alignment vertical="top" wrapText="1"/>
      <protection locked="0"/>
    </xf>
    <xf numFmtId="0" fontId="4" fillId="4" borderId="10" xfId="0" applyFont="1" applyFill="1" applyBorder="1" applyAlignment="1">
      <alignment vertical="top" wrapText="1"/>
    </xf>
    <xf numFmtId="0" fontId="4" fillId="0" borderId="0" xfId="0" applyFont="1" applyAlignment="1">
      <alignment vertical="center"/>
    </xf>
    <xf numFmtId="0" fontId="4" fillId="0" borderId="0" xfId="0" applyFont="1" applyAlignment="1">
      <alignment horizontal="right" vertical="center"/>
    </xf>
    <xf numFmtId="0" fontId="4" fillId="0" borderId="0" xfId="1" applyFont="1" applyAlignment="1">
      <alignment vertical="center"/>
    </xf>
    <xf numFmtId="0" fontId="14" fillId="0" borderId="0" xfId="0" applyFont="1" applyAlignment="1">
      <alignment vertical="center"/>
    </xf>
    <xf numFmtId="0" fontId="4" fillId="0" borderId="0" xfId="1" applyFont="1" applyAlignment="1">
      <alignment vertical="top" wrapText="1"/>
    </xf>
    <xf numFmtId="0" fontId="4"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left" vertical="center" wrapText="1"/>
    </xf>
    <xf numFmtId="0" fontId="14" fillId="0" borderId="0" xfId="0" applyFont="1" applyAlignment="1" applyProtection="1">
      <alignment vertical="top" wrapText="1"/>
      <protection locked="0"/>
    </xf>
    <xf numFmtId="0" fontId="4" fillId="0" borderId="0" xfId="1" applyFont="1" applyAlignment="1">
      <alignment horizontal="left" vertical="center"/>
    </xf>
    <xf numFmtId="0" fontId="4" fillId="0" borderId="0" xfId="0" applyFont="1" applyAlignment="1">
      <alignment horizontal="left" vertical="center"/>
    </xf>
    <xf numFmtId="0" fontId="4" fillId="0" borderId="25" xfId="1" applyFont="1" applyBorder="1" applyAlignment="1">
      <alignment vertical="center" wrapText="1"/>
    </xf>
    <xf numFmtId="0" fontId="4" fillId="0" borderId="25" xfId="1" applyFont="1" applyBorder="1" applyAlignment="1">
      <alignment horizontal="left" vertical="center" wrapText="1"/>
    </xf>
    <xf numFmtId="0" fontId="4" fillId="0" borderId="0" xfId="1" applyFont="1" applyAlignment="1">
      <alignment vertical="center" wrapText="1"/>
    </xf>
    <xf numFmtId="0" fontId="4" fillId="5" borderId="23" xfId="0" applyFont="1" applyFill="1" applyBorder="1" applyAlignment="1">
      <alignment horizontal="left" vertical="center"/>
    </xf>
    <xf numFmtId="0" fontId="4" fillId="5" borderId="3" xfId="0" applyFont="1" applyFill="1" applyBorder="1" applyAlignment="1">
      <alignment horizontal="left" vertical="center"/>
    </xf>
    <xf numFmtId="0" fontId="4" fillId="5" borderId="3" xfId="0" applyFont="1" applyFill="1" applyBorder="1" applyAlignment="1">
      <alignment vertical="center"/>
    </xf>
    <xf numFmtId="0" fontId="3" fillId="5" borderId="3" xfId="0" applyFont="1" applyFill="1" applyBorder="1" applyAlignment="1">
      <alignment horizontal="left" vertical="center"/>
    </xf>
    <xf numFmtId="0" fontId="4" fillId="5" borderId="3" xfId="1" applyFont="1" applyFill="1" applyBorder="1" applyAlignment="1">
      <alignment horizontal="left"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1" fontId="4" fillId="4" borderId="23" xfId="0" applyNumberFormat="1" applyFont="1" applyFill="1" applyBorder="1" applyAlignment="1">
      <alignment horizontal="right" vertical="top"/>
    </xf>
    <xf numFmtId="1" fontId="4" fillId="4" borderId="4" xfId="0" applyNumberFormat="1" applyFont="1" applyFill="1" applyBorder="1" applyAlignment="1">
      <alignment vertical="top"/>
    </xf>
    <xf numFmtId="0" fontId="0" fillId="0" borderId="0" xfId="0" applyAlignment="1">
      <alignment vertical="top"/>
    </xf>
    <xf numFmtId="0" fontId="3" fillId="0" borderId="0" xfId="0" applyFont="1" applyAlignment="1">
      <alignment horizontal="left" vertical="top"/>
    </xf>
    <xf numFmtId="0" fontId="4" fillId="0" borderId="0" xfId="0" applyFont="1" applyAlignment="1">
      <alignment horizontal="left" vertical="top"/>
    </xf>
    <xf numFmtId="0" fontId="4" fillId="0" borderId="0" xfId="1" applyFont="1" applyAlignment="1">
      <alignment horizontal="left" vertical="top" wrapText="1"/>
    </xf>
    <xf numFmtId="0" fontId="6" fillId="4" borderId="26" xfId="0" applyFont="1" applyFill="1" applyBorder="1" applyAlignment="1">
      <alignment vertical="top"/>
    </xf>
    <xf numFmtId="0" fontId="6" fillId="4" borderId="27" xfId="0" applyFont="1" applyFill="1" applyBorder="1" applyAlignment="1">
      <alignment vertical="top"/>
    </xf>
    <xf numFmtId="0" fontId="6" fillId="4" borderId="28" xfId="0" applyFont="1" applyFill="1" applyBorder="1" applyAlignment="1">
      <alignment vertical="top"/>
    </xf>
    <xf numFmtId="0" fontId="1" fillId="0" borderId="0" xfId="0" applyFont="1" applyAlignment="1">
      <alignment horizontal="right" vertical="center"/>
    </xf>
    <xf numFmtId="0" fontId="1" fillId="0" borderId="0" xfId="0" applyFont="1" applyAlignment="1">
      <alignment vertical="center"/>
    </xf>
    <xf numFmtId="0" fontId="1" fillId="0" borderId="0" xfId="1" applyAlignment="1">
      <alignment horizontal="left" vertical="center" wrapText="1"/>
    </xf>
    <xf numFmtId="0" fontId="1" fillId="0" borderId="0" xfId="0" applyFont="1" applyAlignment="1">
      <alignment horizontal="left" vertical="center"/>
    </xf>
    <xf numFmtId="0" fontId="11" fillId="4" borderId="23"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4" fillId="0" borderId="30" xfId="0" applyFont="1" applyBorder="1" applyAlignment="1" applyProtection="1">
      <alignment horizontal="left" vertical="top" wrapText="1"/>
      <protection locked="0"/>
    </xf>
    <xf numFmtId="0" fontId="4" fillId="0" borderId="29" xfId="0" applyFont="1" applyBorder="1" applyAlignment="1" applyProtection="1">
      <alignment vertical="top" wrapText="1"/>
      <protection locked="0"/>
    </xf>
    <xf numFmtId="0" fontId="11" fillId="4" borderId="23" xfId="0" applyFont="1" applyFill="1" applyBorder="1" applyAlignment="1">
      <alignment horizontal="center" vertical="top"/>
    </xf>
    <xf numFmtId="0" fontId="11" fillId="4" borderId="3" xfId="0" applyFont="1" applyFill="1" applyBorder="1" applyAlignment="1">
      <alignment horizontal="center" vertical="top"/>
    </xf>
    <xf numFmtId="0" fontId="11" fillId="4" borderId="4" xfId="0" applyFont="1" applyFill="1" applyBorder="1" applyAlignment="1">
      <alignment horizontal="center" vertical="top"/>
    </xf>
    <xf numFmtId="0" fontId="4" fillId="0" borderId="32" xfId="0" applyFont="1" applyBorder="1" applyAlignment="1" applyProtection="1">
      <alignment horizontal="left" vertical="top" wrapText="1"/>
      <protection locked="0"/>
    </xf>
    <xf numFmtId="0" fontId="1" fillId="0" borderId="0" xfId="1" applyAlignment="1">
      <alignment horizontal="left" vertical="center"/>
    </xf>
    <xf numFmtId="0" fontId="4" fillId="0" borderId="0" xfId="1" applyFont="1" applyAlignment="1">
      <alignment horizontal="left" vertical="center"/>
    </xf>
    <xf numFmtId="0" fontId="4" fillId="0" borderId="32" xfId="1" applyFont="1" applyBorder="1" applyAlignment="1" applyProtection="1">
      <alignment horizontal="left" vertical="top" wrapText="1"/>
      <protection locked="0"/>
    </xf>
    <xf numFmtId="0" fontId="14" fillId="0" borderId="0" xfId="0" applyFont="1" applyAlignment="1">
      <alignment vertical="center"/>
    </xf>
    <xf numFmtId="0" fontId="0" fillId="0" borderId="0" xfId="0" applyAlignment="1">
      <alignment vertical="center"/>
    </xf>
    <xf numFmtId="0" fontId="4" fillId="0" borderId="29" xfId="1" applyFont="1" applyBorder="1" applyAlignment="1" applyProtection="1">
      <alignment horizontal="left" vertical="top" wrapText="1"/>
      <protection locked="0"/>
    </xf>
    <xf numFmtId="0" fontId="4" fillId="0" borderId="25" xfId="0" applyFont="1" applyBorder="1" applyAlignment="1">
      <alignment horizontal="left" vertical="center"/>
    </xf>
    <xf numFmtId="0" fontId="0" fillId="0" borderId="25" xfId="0" applyBorder="1" applyAlignment="1">
      <alignment vertical="center"/>
    </xf>
    <xf numFmtId="0" fontId="4" fillId="0" borderId="0" xfId="1" applyFont="1" applyAlignment="1">
      <alignment horizontal="right" vertical="center"/>
    </xf>
    <xf numFmtId="0" fontId="4" fillId="0" borderId="29" xfId="0" applyFont="1" applyBorder="1" applyAlignment="1" applyProtection="1">
      <alignment horizontal="left" vertical="top" wrapText="1"/>
      <protection locked="0"/>
    </xf>
    <xf numFmtId="0" fontId="1" fillId="0" borderId="0" xfId="0" applyFont="1" applyAlignment="1">
      <alignment vertical="center" wrapText="1"/>
    </xf>
    <xf numFmtId="0" fontId="4" fillId="0" borderId="32" xfId="0" applyFont="1" applyBorder="1" applyAlignment="1" applyProtection="1">
      <alignment vertical="top" wrapText="1"/>
      <protection locked="0"/>
    </xf>
    <xf numFmtId="0" fontId="4" fillId="0" borderId="25" xfId="0" applyFont="1" applyBorder="1" applyAlignment="1">
      <alignment vertical="center"/>
    </xf>
    <xf numFmtId="0" fontId="14" fillId="0" borderId="25" xfId="0" applyFont="1" applyBorder="1" applyAlignment="1">
      <alignment vertical="center"/>
    </xf>
    <xf numFmtId="0" fontId="15" fillId="0" borderId="0" xfId="0" applyFont="1" applyAlignment="1">
      <alignment vertical="center"/>
    </xf>
    <xf numFmtId="0" fontId="1" fillId="0" borderId="25" xfId="1" applyBorder="1" applyAlignment="1">
      <alignment horizontal="left" vertical="center"/>
    </xf>
    <xf numFmtId="0" fontId="4" fillId="0" borderId="25" xfId="1" applyFont="1" applyBorder="1" applyAlignment="1">
      <alignment horizontal="left" vertical="center"/>
    </xf>
    <xf numFmtId="0" fontId="16" fillId="6" borderId="23" xfId="0" applyFont="1" applyFill="1" applyBorder="1" applyAlignment="1">
      <alignment horizontal="center" vertical="center"/>
    </xf>
    <xf numFmtId="0" fontId="16" fillId="6" borderId="3" xfId="0" applyFont="1" applyFill="1" applyBorder="1" applyAlignment="1">
      <alignment horizontal="center" vertical="center"/>
    </xf>
    <xf numFmtId="0" fontId="16" fillId="6" borderId="4" xfId="0" applyFont="1" applyFill="1" applyBorder="1" applyAlignment="1">
      <alignment horizontal="center" vertical="center"/>
    </xf>
    <xf numFmtId="0" fontId="4" fillId="4" borderId="5" xfId="0" applyFont="1" applyFill="1" applyBorder="1" applyAlignment="1">
      <alignment horizontal="left" vertical="top" wrapText="1"/>
    </xf>
    <xf numFmtId="0" fontId="3" fillId="7" borderId="23"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23" xfId="0" applyFont="1" applyFill="1" applyBorder="1" applyAlignment="1">
      <alignment horizontal="left" vertical="center"/>
    </xf>
    <xf numFmtId="0" fontId="3" fillId="7" borderId="3" xfId="0" applyFont="1" applyFill="1" applyBorder="1" applyAlignment="1">
      <alignment horizontal="left" vertical="center"/>
    </xf>
    <xf numFmtId="0" fontId="3" fillId="7" borderId="4" xfId="0" applyFont="1" applyFill="1" applyBorder="1" applyAlignment="1">
      <alignment horizontal="left" vertical="center"/>
    </xf>
    <xf numFmtId="0" fontId="16" fillId="8" borderId="23"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3" fillId="0" borderId="11" xfId="0" applyFont="1" applyBorder="1" applyAlignment="1">
      <alignment horizontal="left" vertical="center" wrapText="1"/>
    </xf>
    <xf numFmtId="0" fontId="6" fillId="3" borderId="34" xfId="0" applyFont="1" applyFill="1" applyBorder="1" applyAlignment="1">
      <alignment horizontal="center" vertical="top"/>
    </xf>
    <xf numFmtId="0" fontId="6" fillId="3" borderId="18" xfId="0" applyFont="1" applyFill="1" applyBorder="1" applyAlignment="1">
      <alignment horizontal="center" vertical="top"/>
    </xf>
    <xf numFmtId="0" fontId="4" fillId="0" borderId="23" xfId="0" applyFont="1" applyBorder="1" applyAlignment="1">
      <alignment horizontal="center" vertical="top"/>
    </xf>
    <xf numFmtId="0" fontId="4" fillId="0" borderId="4" xfId="0" applyFont="1" applyBorder="1" applyAlignment="1">
      <alignment horizontal="center" vertical="top"/>
    </xf>
    <xf numFmtId="0" fontId="3" fillId="0" borderId="3" xfId="0" applyFont="1" applyBorder="1" applyAlignment="1">
      <alignment horizontal="center" vertical="top"/>
    </xf>
    <xf numFmtId="0" fontId="3" fillId="0" borderId="5" xfId="0" applyFont="1" applyBorder="1" applyAlignment="1">
      <alignment horizontal="center" vertical="top"/>
    </xf>
    <xf numFmtId="0" fontId="7" fillId="0" borderId="35" xfId="0" applyFont="1" applyBorder="1" applyAlignment="1">
      <alignment horizontal="center" vertical="top"/>
    </xf>
    <xf numFmtId="0" fontId="7" fillId="0" borderId="36" xfId="0" applyFont="1" applyBorder="1" applyAlignment="1">
      <alignment horizontal="center" vertical="top"/>
    </xf>
    <xf numFmtId="0" fontId="7" fillId="0" borderId="30" xfId="0" applyFont="1" applyBorder="1" applyAlignment="1">
      <alignment vertical="top" wrapText="1"/>
    </xf>
    <xf numFmtId="0" fontId="7" fillId="0" borderId="36" xfId="0" applyFont="1" applyBorder="1" applyAlignment="1">
      <alignment vertical="top" wrapText="1"/>
    </xf>
    <xf numFmtId="0" fontId="7" fillId="0" borderId="35"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8" fillId="0" borderId="37" xfId="0" applyFont="1" applyBorder="1" applyAlignment="1" applyProtection="1">
      <alignment horizontal="center" vertical="top"/>
      <protection locked="0"/>
    </xf>
    <xf numFmtId="0" fontId="8" fillId="0" borderId="7" xfId="0" applyFont="1" applyBorder="1" applyAlignment="1" applyProtection="1">
      <alignment horizontal="center" vertical="top"/>
      <protection locked="0"/>
    </xf>
    <xf numFmtId="0" fontId="8" fillId="0" borderId="13" xfId="0" applyFont="1" applyBorder="1" applyAlignment="1" applyProtection="1">
      <alignment horizontal="center" vertical="top"/>
      <protection locked="0"/>
    </xf>
    <xf numFmtId="0" fontId="7" fillId="0" borderId="0" xfId="0" applyFont="1" applyAlignment="1">
      <alignment horizontal="left" vertical="top" wrapText="1" indent="1"/>
    </xf>
    <xf numFmtId="0" fontId="7" fillId="0" borderId="2" xfId="0" applyFont="1" applyBorder="1" applyAlignment="1">
      <alignment horizontal="left" vertical="top" wrapText="1" indent="1"/>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7" fillId="0" borderId="11" xfId="0" applyFont="1" applyBorder="1" applyAlignment="1">
      <alignment horizontal="left" vertical="top" wrapText="1" indent="1"/>
    </xf>
    <xf numFmtId="0" fontId="7" fillId="0" borderId="12" xfId="0" applyFont="1" applyBorder="1" applyAlignment="1">
      <alignment horizontal="left" vertical="top" wrapText="1" indent="1"/>
    </xf>
    <xf numFmtId="0" fontId="7" fillId="0" borderId="38"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6" fillId="3" borderId="23" xfId="0" applyFont="1" applyFill="1" applyBorder="1" applyAlignment="1">
      <alignment horizontal="center" vertical="top"/>
    </xf>
    <xf numFmtId="0" fontId="6" fillId="3" borderId="3" xfId="0" applyFont="1" applyFill="1" applyBorder="1" applyAlignment="1">
      <alignment horizontal="center" vertical="top"/>
    </xf>
    <xf numFmtId="0" fontId="7" fillId="0" borderId="31" xfId="0" applyFont="1" applyBorder="1" applyAlignment="1">
      <alignment horizontal="center" vertical="top"/>
    </xf>
    <xf numFmtId="0" fontId="7" fillId="0" borderId="33" xfId="0" applyFont="1" applyBorder="1" applyAlignment="1">
      <alignment horizontal="center" vertical="top"/>
    </xf>
    <xf numFmtId="0" fontId="7" fillId="0" borderId="38" xfId="0" applyFont="1" applyBorder="1" applyAlignment="1">
      <alignment horizontal="center" vertical="top"/>
    </xf>
    <xf numFmtId="0" fontId="7" fillId="0" borderId="40" xfId="0" applyFont="1" applyBorder="1" applyAlignment="1">
      <alignment horizontal="center" vertical="top"/>
    </xf>
    <xf numFmtId="0" fontId="7" fillId="0" borderId="25" xfId="0" applyFont="1" applyBorder="1" applyAlignment="1">
      <alignment vertical="top" wrapText="1"/>
    </xf>
    <xf numFmtId="0" fontId="7" fillId="0" borderId="41" xfId="0" applyFont="1" applyBorder="1" applyAlignment="1">
      <alignment vertical="top" wrapText="1"/>
    </xf>
    <xf numFmtId="0" fontId="7" fillId="0" borderId="29" xfId="0" applyFont="1" applyBorder="1" applyAlignment="1">
      <alignment vertical="top" wrapText="1"/>
    </xf>
    <xf numFmtId="0" fontId="8" fillId="0" borderId="6" xfId="0" applyFont="1" applyBorder="1" applyAlignment="1" applyProtection="1">
      <alignment horizontal="center" vertical="top"/>
      <protection locked="0"/>
    </xf>
    <xf numFmtId="0" fontId="7" fillId="0" borderId="42" xfId="0" quotePrefix="1" applyFont="1" applyBorder="1" applyAlignment="1">
      <alignment horizontal="left" vertical="top" wrapText="1" indent="1"/>
    </xf>
    <xf numFmtId="0" fontId="7" fillId="0" borderId="43" xfId="0" quotePrefix="1" applyFont="1" applyBorder="1" applyAlignment="1">
      <alignment horizontal="left" vertical="top" wrapText="1" indent="1"/>
    </xf>
    <xf numFmtId="0" fontId="7" fillId="0" borderId="14" xfId="0" quotePrefix="1" applyFont="1" applyBorder="1" applyAlignment="1">
      <alignment horizontal="left" vertical="top" wrapText="1" indent="1"/>
    </xf>
    <xf numFmtId="0" fontId="7" fillId="0" borderId="32" xfId="0" quotePrefix="1" applyFont="1" applyBorder="1" applyAlignment="1">
      <alignment horizontal="left" vertical="top" wrapText="1" indent="1"/>
    </xf>
    <xf numFmtId="0" fontId="7" fillId="0" borderId="44" xfId="0" applyFont="1" applyBorder="1" applyAlignment="1" applyProtection="1">
      <alignment horizontal="left" vertical="top"/>
      <protection locked="0"/>
    </xf>
    <xf numFmtId="0" fontId="7" fillId="0" borderId="25" xfId="0" applyFont="1" applyBorder="1" applyAlignment="1" applyProtection="1">
      <alignment horizontal="left" vertical="top"/>
      <protection locked="0"/>
    </xf>
    <xf numFmtId="0" fontId="7" fillId="0" borderId="41" xfId="0" applyFont="1" applyBorder="1" applyAlignment="1" applyProtection="1">
      <alignment horizontal="left" vertical="top"/>
      <protection locked="0"/>
    </xf>
    <xf numFmtId="0" fontId="7" fillId="0" borderId="39" xfId="0" applyFont="1" applyBorder="1" applyAlignment="1">
      <alignment vertical="top" wrapText="1"/>
    </xf>
    <xf numFmtId="0" fontId="7" fillId="0" borderId="38" xfId="0" applyFont="1" applyBorder="1" applyAlignment="1">
      <alignment vertical="top" wrapText="1"/>
    </xf>
    <xf numFmtId="0" fontId="7" fillId="0" borderId="45" xfId="0" applyFont="1" applyBorder="1" applyAlignment="1">
      <alignment vertical="top" wrapText="1"/>
    </xf>
    <xf numFmtId="0" fontId="7" fillId="0" borderId="23" xfId="0" applyFont="1" applyBorder="1" applyAlignment="1">
      <alignment horizontal="center" vertical="top"/>
    </xf>
    <xf numFmtId="0" fontId="7" fillId="0" borderId="4" xfId="0" applyFont="1" applyBorder="1" applyAlignment="1">
      <alignment horizontal="center" vertical="top"/>
    </xf>
    <xf numFmtId="0" fontId="7" fillId="0" borderId="3" xfId="0" applyFont="1" applyBorder="1" applyAlignment="1">
      <alignment vertical="top" wrapText="1"/>
    </xf>
    <xf numFmtId="0" fontId="7" fillId="0" borderId="2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1" xfId="0" applyFont="1" applyBorder="1" applyAlignment="1">
      <alignment vertical="top" wrapText="1"/>
    </xf>
    <xf numFmtId="0" fontId="8" fillId="0" borderId="46" xfId="0" applyFont="1" applyBorder="1" applyAlignment="1" applyProtection="1">
      <alignment horizontal="center" vertical="top"/>
      <protection locked="0"/>
    </xf>
    <xf numFmtId="0" fontId="8" fillId="0" borderId="47" xfId="0" applyFont="1" applyBorder="1" applyAlignment="1" applyProtection="1">
      <alignment horizontal="center" vertical="top"/>
      <protection locked="0"/>
    </xf>
    <xf numFmtId="0" fontId="8" fillId="0" borderId="48" xfId="0" applyFont="1" applyBorder="1" applyAlignment="1" applyProtection="1">
      <alignment horizontal="center" vertical="top"/>
      <protection locked="0"/>
    </xf>
    <xf numFmtId="0" fontId="7" fillId="0" borderId="0" xfId="0" quotePrefix="1" applyFont="1" applyAlignment="1">
      <alignment horizontal="left" vertical="top" wrapText="1" indent="1"/>
    </xf>
    <xf numFmtId="0" fontId="7" fillId="0" borderId="49" xfId="0" quotePrefix="1" applyFont="1" applyBorder="1" applyAlignment="1">
      <alignment horizontal="left" vertical="top" wrapText="1" indent="1"/>
    </xf>
    <xf numFmtId="0" fontId="7" fillId="0" borderId="29" xfId="0" quotePrefix="1" applyFont="1" applyBorder="1" applyAlignment="1">
      <alignment horizontal="left" vertical="top" wrapText="1" indent="1"/>
    </xf>
    <xf numFmtId="0" fontId="7" fillId="0" borderId="50" xfId="0" quotePrefix="1" applyFont="1" applyBorder="1" applyAlignment="1">
      <alignment horizontal="left" vertical="top" wrapText="1" indent="1"/>
    </xf>
    <xf numFmtId="0" fontId="7" fillId="0" borderId="1" xfId="0" applyFont="1" applyBorder="1" applyAlignment="1">
      <alignment horizontal="left" vertical="top" wrapText="1" indent="1"/>
    </xf>
    <xf numFmtId="0" fontId="7" fillId="0" borderId="42" xfId="0" applyFont="1" applyBorder="1" applyAlignment="1">
      <alignment vertical="top" wrapText="1"/>
    </xf>
    <xf numFmtId="0" fontId="7" fillId="0" borderId="43" xfId="0" applyFont="1" applyBorder="1" applyAlignment="1">
      <alignment vertical="top" wrapText="1"/>
    </xf>
    <xf numFmtId="0" fontId="7" fillId="0" borderId="14" xfId="0" applyFont="1" applyBorder="1" applyAlignment="1">
      <alignment vertical="top" wrapText="1"/>
    </xf>
    <xf numFmtId="0" fontId="7" fillId="0" borderId="11" xfId="0" applyFont="1" applyBorder="1" applyAlignment="1">
      <alignment vertical="top" wrapText="1"/>
    </xf>
    <xf numFmtId="0" fontId="7" fillId="0" borderId="51"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7" fillId="0" borderId="52" xfId="0" applyFont="1" applyBorder="1" applyAlignment="1" applyProtection="1">
      <alignment horizontal="left" vertical="top" wrapText="1"/>
      <protection locked="0"/>
    </xf>
    <xf numFmtId="0" fontId="7" fillId="0" borderId="29" xfId="0" applyFont="1" applyBorder="1" applyAlignment="1">
      <alignment horizontal="left" vertical="top" wrapText="1" indent="1"/>
    </xf>
    <xf numFmtId="0" fontId="7" fillId="0" borderId="37" xfId="0" applyFont="1" applyBorder="1" applyAlignment="1" applyProtection="1">
      <alignment horizontal="center" vertical="top"/>
      <protection locked="0"/>
    </xf>
    <xf numFmtId="0" fontId="7" fillId="0" borderId="7" xfId="0" applyFont="1" applyBorder="1" applyAlignment="1" applyProtection="1">
      <alignment horizontal="center" vertical="top"/>
      <protection locked="0"/>
    </xf>
    <xf numFmtId="0" fontId="7" fillId="0" borderId="6" xfId="0" applyFont="1" applyBorder="1" applyAlignment="1" applyProtection="1">
      <alignment horizontal="center" vertical="top"/>
      <protection locked="0"/>
    </xf>
    <xf numFmtId="0" fontId="7" fillId="0" borderId="52" xfId="0" quotePrefix="1" applyFont="1" applyBorder="1" applyAlignment="1">
      <alignment horizontal="left" vertical="top" wrapText="1" indent="1"/>
    </xf>
    <xf numFmtId="0" fontId="7" fillId="0" borderId="32" xfId="0" applyFont="1" applyBorder="1" applyAlignment="1">
      <alignment vertical="top" wrapText="1"/>
    </xf>
    <xf numFmtId="0" fontId="7" fillId="0" borderId="33" xfId="0" applyFont="1" applyBorder="1" applyAlignment="1">
      <alignment vertical="top" wrapText="1"/>
    </xf>
    <xf numFmtId="0" fontId="7" fillId="0" borderId="53" xfId="0" applyFont="1" applyBorder="1" applyAlignment="1">
      <alignment horizontal="center" vertical="top"/>
    </xf>
    <xf numFmtId="0" fontId="7" fillId="0" borderId="9" xfId="0" applyFont="1" applyBorder="1" applyAlignment="1">
      <alignment horizontal="center" vertical="top"/>
    </xf>
    <xf numFmtId="0" fontId="7" fillId="0" borderId="8" xfId="0" applyFont="1" applyBorder="1" applyAlignment="1">
      <alignment horizontal="center" vertical="top"/>
    </xf>
    <xf numFmtId="0" fontId="7" fillId="0" borderId="44" xfId="0" applyFont="1" applyBorder="1" applyAlignment="1">
      <alignment vertical="top" wrapText="1"/>
    </xf>
    <xf numFmtId="0" fontId="7" fillId="0" borderId="32" xfId="0" applyFont="1" applyBorder="1" applyAlignment="1">
      <alignment horizontal="left" vertical="top" wrapText="1" indent="1"/>
    </xf>
    <xf numFmtId="0" fontId="7" fillId="0" borderId="42" xfId="0" applyFont="1" applyBorder="1" applyAlignment="1">
      <alignment horizontal="left" vertical="top" wrapText="1" indent="1"/>
    </xf>
    <xf numFmtId="0" fontId="7" fillId="0" borderId="39" xfId="0" applyFont="1" applyBorder="1" applyAlignment="1">
      <alignment horizontal="left" vertical="top" wrapText="1" indent="1"/>
    </xf>
    <xf numFmtId="0" fontId="7" fillId="0" borderId="45" xfId="0" applyFont="1" applyBorder="1" applyAlignment="1">
      <alignment horizontal="left" vertical="top" wrapText="1" indent="1"/>
    </xf>
    <xf numFmtId="0" fontId="7" fillId="0" borderId="32" xfId="0" applyFont="1" applyBorder="1" applyAlignment="1">
      <alignment horizontal="left" vertical="top" wrapText="1"/>
    </xf>
    <xf numFmtId="0" fontId="7" fillId="0" borderId="42" xfId="0" applyFont="1" applyBorder="1" applyAlignment="1">
      <alignment horizontal="left" vertical="top" wrapText="1"/>
    </xf>
    <xf numFmtId="0" fontId="7" fillId="0" borderId="25" xfId="0" applyFont="1" applyBorder="1" applyAlignment="1">
      <alignment horizontal="left" vertical="top" wrapText="1"/>
    </xf>
    <xf numFmtId="0" fontId="7" fillId="0" borderId="54" xfId="0" applyFont="1" applyBorder="1" applyAlignment="1">
      <alignment horizontal="left" vertical="top" wrapText="1"/>
    </xf>
    <xf numFmtId="0" fontId="7" fillId="0" borderId="39" xfId="0" applyFont="1" applyBorder="1" applyAlignment="1">
      <alignment horizontal="left" vertical="top" wrapText="1"/>
    </xf>
    <xf numFmtId="0" fontId="7" fillId="0" borderId="45" xfId="0" applyFont="1" applyBorder="1" applyAlignment="1">
      <alignment horizontal="left" vertical="top" wrapText="1"/>
    </xf>
    <xf numFmtId="0" fontId="6" fillId="4" borderId="26" xfId="0" applyFont="1" applyFill="1" applyBorder="1" applyAlignment="1">
      <alignment horizontal="left" vertical="top"/>
    </xf>
    <xf numFmtId="0" fontId="6" fillId="4" borderId="27" xfId="0" applyFont="1" applyFill="1" applyBorder="1" applyAlignment="1">
      <alignment horizontal="left" vertical="top"/>
    </xf>
    <xf numFmtId="0" fontId="6" fillId="4" borderId="28" xfId="0" applyFont="1" applyFill="1" applyBorder="1" applyAlignment="1">
      <alignment horizontal="left" vertical="top"/>
    </xf>
    <xf numFmtId="0" fontId="7" fillId="0" borderId="0" xfId="0" applyFont="1" applyAlignment="1">
      <alignment vertical="top" wrapText="1"/>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4" xfId="0" applyFont="1" applyBorder="1" applyAlignment="1">
      <alignment vertical="top" wrapText="1"/>
    </xf>
    <xf numFmtId="0" fontId="3" fillId="2" borderId="23"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8" fillId="7" borderId="20" xfId="0" applyFont="1" applyFill="1" applyBorder="1" applyAlignment="1">
      <alignment horizontal="center" vertical="top"/>
    </xf>
    <xf numFmtId="0" fontId="8" fillId="7" borderId="21" xfId="0" applyFont="1" applyFill="1" applyBorder="1" applyAlignment="1">
      <alignment horizontal="center" vertical="top"/>
    </xf>
    <xf numFmtId="0" fontId="8" fillId="7" borderId="22" xfId="0" applyFont="1" applyFill="1" applyBorder="1" applyAlignment="1">
      <alignment horizontal="center" vertical="top"/>
    </xf>
    <xf numFmtId="0" fontId="8" fillId="7" borderId="1" xfId="0" applyFont="1" applyFill="1" applyBorder="1" applyAlignment="1">
      <alignment horizontal="center" vertical="top"/>
    </xf>
    <xf numFmtId="0" fontId="8" fillId="7" borderId="0" xfId="0" applyFont="1" applyFill="1" applyAlignment="1">
      <alignment horizontal="center" vertical="top"/>
    </xf>
    <xf numFmtId="0" fontId="8" fillId="7" borderId="2" xfId="0" applyFont="1" applyFill="1" applyBorder="1" applyAlignment="1">
      <alignment horizontal="center" vertical="top"/>
    </xf>
    <xf numFmtId="0" fontId="8" fillId="7" borderId="23" xfId="0" applyFont="1" applyFill="1" applyBorder="1" applyAlignment="1">
      <alignment horizontal="left" vertical="top"/>
    </xf>
    <xf numFmtId="0" fontId="8" fillId="7" borderId="3" xfId="0" applyFont="1" applyFill="1" applyBorder="1" applyAlignment="1">
      <alignment horizontal="left" vertical="top"/>
    </xf>
    <xf numFmtId="0" fontId="8" fillId="7" borderId="4" xfId="0" applyFont="1" applyFill="1" applyBorder="1" applyAlignment="1">
      <alignment horizontal="left" vertical="top"/>
    </xf>
    <xf numFmtId="164" fontId="8" fillId="7" borderId="23" xfId="0" applyNumberFormat="1" applyFont="1" applyFill="1" applyBorder="1" applyAlignment="1">
      <alignment horizontal="center" vertical="top"/>
    </xf>
    <xf numFmtId="0" fontId="8" fillId="7" borderId="4" xfId="0" applyFont="1" applyFill="1" applyBorder="1" applyAlignment="1">
      <alignment horizontal="center" vertical="top"/>
    </xf>
    <xf numFmtId="0" fontId="12" fillId="7" borderId="10"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2" fillId="5" borderId="23" xfId="0" applyFont="1" applyFill="1" applyBorder="1" applyAlignment="1">
      <alignment horizontal="left" vertical="top"/>
    </xf>
    <xf numFmtId="0" fontId="12" fillId="5" borderId="3" xfId="0" applyFont="1" applyFill="1" applyBorder="1" applyAlignment="1">
      <alignment horizontal="left" vertical="top"/>
    </xf>
    <xf numFmtId="0" fontId="12" fillId="5" borderId="4" xfId="0" applyFont="1" applyFill="1" applyBorder="1" applyAlignment="1">
      <alignment horizontal="left" vertical="top"/>
    </xf>
    <xf numFmtId="164" fontId="8" fillId="5" borderId="23" xfId="0" applyNumberFormat="1" applyFont="1" applyFill="1" applyBorder="1" applyAlignment="1">
      <alignment horizontal="center" vertical="top"/>
    </xf>
    <xf numFmtId="164" fontId="8" fillId="5" borderId="4" xfId="0" applyNumberFormat="1" applyFont="1" applyFill="1" applyBorder="1" applyAlignment="1">
      <alignment horizontal="center" vertical="top"/>
    </xf>
    <xf numFmtId="0" fontId="8" fillId="9" borderId="23"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12" fillId="9" borderId="10" xfId="0" applyFont="1" applyFill="1" applyBorder="1" applyAlignment="1">
      <alignment horizontal="center" vertical="top"/>
    </xf>
    <xf numFmtId="0" fontId="12" fillId="9" borderId="11" xfId="0" applyFont="1" applyFill="1" applyBorder="1" applyAlignment="1">
      <alignment horizontal="center" vertical="top"/>
    </xf>
    <xf numFmtId="0" fontId="12" fillId="9" borderId="12" xfId="0" applyFont="1" applyFill="1" applyBorder="1" applyAlignment="1">
      <alignment horizontal="center" vertical="top"/>
    </xf>
    <xf numFmtId="0" fontId="8" fillId="5" borderId="4" xfId="0" applyFont="1" applyFill="1" applyBorder="1" applyAlignment="1">
      <alignment horizontal="center" vertical="top"/>
    </xf>
    <xf numFmtId="0" fontId="8" fillId="9" borderId="20" xfId="0" applyFont="1" applyFill="1" applyBorder="1" applyAlignment="1">
      <alignment horizontal="center" vertical="top" wrapText="1"/>
    </xf>
    <xf numFmtId="0" fontId="8" fillId="9" borderId="21" xfId="0" applyFont="1" applyFill="1" applyBorder="1" applyAlignment="1">
      <alignment horizontal="center" vertical="top" wrapText="1"/>
    </xf>
    <xf numFmtId="0" fontId="8" fillId="9" borderId="22" xfId="0" applyFont="1" applyFill="1" applyBorder="1" applyAlignment="1">
      <alignment horizontal="center" vertical="top" wrapText="1"/>
    </xf>
    <xf numFmtId="0" fontId="8" fillId="9" borderId="1" xfId="0" applyFont="1" applyFill="1" applyBorder="1" applyAlignment="1">
      <alignment horizontal="center" vertical="top" wrapText="1"/>
    </xf>
    <xf numFmtId="0" fontId="8" fillId="9" borderId="0" xfId="0" applyFont="1" applyFill="1" applyAlignment="1">
      <alignment horizontal="center" vertical="top" wrapText="1"/>
    </xf>
    <xf numFmtId="0" fontId="8" fillId="9" borderId="2" xfId="0" applyFont="1" applyFill="1" applyBorder="1" applyAlignment="1">
      <alignment horizontal="center" vertical="top" wrapText="1"/>
    </xf>
    <xf numFmtId="165" fontId="3" fillId="4" borderId="23" xfId="2" applyNumberFormat="1" applyFont="1" applyFill="1" applyBorder="1" applyAlignment="1" applyProtection="1">
      <alignment horizontal="center" vertical="top"/>
    </xf>
    <xf numFmtId="165" fontId="3" fillId="4" borderId="4" xfId="2" applyNumberFormat="1" applyFont="1" applyFill="1" applyBorder="1" applyAlignment="1" applyProtection="1">
      <alignment horizontal="center" vertical="top"/>
    </xf>
    <xf numFmtId="0" fontId="7" fillId="4" borderId="23" xfId="0" applyFont="1" applyFill="1" applyBorder="1" applyAlignment="1">
      <alignment horizontal="center" vertical="top"/>
    </xf>
    <xf numFmtId="0" fontId="7" fillId="4" borderId="4" xfId="0" applyFont="1" applyFill="1" applyBorder="1" applyAlignment="1">
      <alignment horizontal="center" vertical="top"/>
    </xf>
    <xf numFmtId="0" fontId="3" fillId="4" borderId="23"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164" fontId="3" fillId="4" borderId="23"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0" fontId="4" fillId="4" borderId="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0" fontId="3" fillId="2" borderId="23" xfId="0" applyFont="1" applyFill="1" applyBorder="1" applyAlignment="1" applyProtection="1">
      <alignment horizontal="center" vertical="top"/>
      <protection hidden="1"/>
    </xf>
    <xf numFmtId="0" fontId="3" fillId="2" borderId="3" xfId="0" applyFont="1" applyFill="1" applyBorder="1" applyAlignment="1" applyProtection="1">
      <alignment horizontal="center" vertical="top"/>
      <protection hidden="1"/>
    </xf>
    <xf numFmtId="0" fontId="3" fillId="2" borderId="4" xfId="0" applyFont="1" applyFill="1" applyBorder="1" applyAlignment="1" applyProtection="1">
      <alignment horizontal="center" vertical="top"/>
      <protection hidden="1"/>
    </xf>
    <xf numFmtId="0" fontId="4" fillId="4" borderId="20" xfId="0" applyFont="1" applyFill="1" applyBorder="1" applyAlignment="1" applyProtection="1">
      <alignment horizontal="left" vertical="top" wrapText="1"/>
      <protection locked="0"/>
    </xf>
    <xf numFmtId="0" fontId="4" fillId="4" borderId="21" xfId="0" applyFont="1" applyFill="1" applyBorder="1" applyAlignment="1" applyProtection="1">
      <alignment horizontal="left" vertical="top" wrapText="1"/>
      <protection locked="0"/>
    </xf>
    <xf numFmtId="0" fontId="4" fillId="4" borderId="22"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1" xfId="0" applyFont="1" applyFill="1" applyBorder="1" applyAlignment="1" applyProtection="1">
      <alignment vertical="top" wrapText="1"/>
      <protection locked="0"/>
    </xf>
    <xf numFmtId="0" fontId="4" fillId="4" borderId="2" xfId="0" applyFont="1" applyFill="1" applyBorder="1" applyAlignment="1" applyProtection="1">
      <alignment vertical="top" wrapText="1"/>
      <protection locked="0"/>
    </xf>
    <xf numFmtId="0" fontId="4" fillId="4" borderId="20" xfId="0" applyFont="1" applyFill="1" applyBorder="1" applyAlignment="1" applyProtection="1">
      <alignment vertical="top" wrapText="1"/>
      <protection locked="0"/>
    </xf>
    <xf numFmtId="0" fontId="4" fillId="4" borderId="22" xfId="0" applyFont="1" applyFill="1" applyBorder="1" applyAlignment="1" applyProtection="1">
      <alignment vertical="top" wrapText="1"/>
      <protection locked="0"/>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0" xfId="0" applyFont="1" applyFill="1" applyBorder="1" applyAlignment="1" applyProtection="1">
      <alignment vertical="top" wrapText="1"/>
      <protection locked="0"/>
    </xf>
    <xf numFmtId="0" fontId="4" fillId="4" borderId="12" xfId="0" applyFont="1" applyFill="1" applyBorder="1" applyAlignment="1" applyProtection="1">
      <alignment vertical="top" wrapText="1"/>
      <protection locked="0"/>
    </xf>
    <xf numFmtId="0" fontId="4" fillId="4" borderId="1"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2" xfId="0" applyFont="1" applyFill="1" applyBorder="1" applyAlignment="1" applyProtection="1">
      <alignment horizontal="left" vertical="top"/>
      <protection locked="0"/>
    </xf>
    <xf numFmtId="0" fontId="4" fillId="4" borderId="10" xfId="0" applyFont="1" applyFill="1" applyBorder="1" applyAlignment="1" applyProtection="1">
      <alignment horizontal="center" vertical="top"/>
      <protection locked="0"/>
    </xf>
    <xf numFmtId="0" fontId="4" fillId="4" borderId="12" xfId="0" applyFont="1" applyFill="1" applyBorder="1" applyAlignment="1" applyProtection="1">
      <alignment horizontal="center" vertical="top"/>
      <protection locked="0"/>
    </xf>
  </cellXfs>
  <cellStyles count="3">
    <cellStyle name="Normal" xfId="0" builtinId="0"/>
    <cellStyle name="Normal_Worksheet" xfId="1" xr:uid="{00000000-0005-0000-0000-000001000000}"/>
    <cellStyle name="Percent" xfId="2" builtinId="5"/>
  </cellStyles>
  <dxfs count="11">
    <dxf>
      <font>
        <b/>
        <i val="0"/>
        <condense val="0"/>
        <extend val="0"/>
        <color indexed="10"/>
      </font>
    </dxf>
    <dxf>
      <font>
        <b/>
        <i val="0"/>
        <condense val="0"/>
        <extend val="0"/>
        <color indexed="17"/>
      </font>
    </dxf>
    <dxf>
      <font>
        <b/>
        <i val="0"/>
        <condense val="0"/>
        <extend val="0"/>
        <color indexed="10"/>
      </font>
    </dxf>
    <dxf>
      <font>
        <b/>
        <i/>
        <condense val="0"/>
        <extend val="0"/>
        <color auto="1"/>
      </font>
    </dxf>
    <dxf>
      <font>
        <b/>
        <i val="0"/>
        <condense val="0"/>
        <extend val="0"/>
        <color indexed="10"/>
      </font>
      <fill>
        <patternFill patternType="none">
          <bgColor indexed="65"/>
        </patternFill>
      </fill>
    </dxf>
    <dxf>
      <font>
        <b/>
        <i val="0"/>
        <condense val="0"/>
        <extend val="0"/>
        <color indexed="9"/>
      </font>
      <fill>
        <patternFill>
          <bgColor indexed="17"/>
        </patternFill>
      </fill>
    </dxf>
    <dxf>
      <font>
        <b/>
        <i val="0"/>
        <condense val="0"/>
        <extend val="0"/>
        <color indexed="9"/>
      </font>
      <fill>
        <patternFill>
          <bgColor indexed="10"/>
        </patternFill>
      </fill>
    </dxf>
    <dxf>
      <font>
        <b/>
        <i/>
        <condense val="0"/>
        <extend val="0"/>
        <color auto="1"/>
      </font>
      <fill>
        <patternFill>
          <bgColor indexed="9"/>
        </patternFill>
      </fill>
    </dxf>
    <dxf>
      <font>
        <color theme="0"/>
      </font>
      <fill>
        <patternFill>
          <bgColor rgb="FFFF0000"/>
        </patternFill>
      </fill>
    </dxf>
    <dxf>
      <font>
        <color theme="0"/>
      </font>
      <fill>
        <patternFill>
          <bgColor rgb="FFFF0000"/>
        </patternFill>
      </fill>
    </dxf>
    <dxf>
      <font>
        <b/>
        <i/>
        <condense val="0"/>
        <extend val="0"/>
        <color indexed="9"/>
      </font>
      <fill>
        <patternFill>
          <bgColor indexed="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2"/>
  <sheetViews>
    <sheetView tabSelected="1" zoomScaleNormal="100" workbookViewId="0">
      <selection activeCell="H11" sqref="H11"/>
    </sheetView>
  </sheetViews>
  <sheetFormatPr defaultRowHeight="13.2" x14ac:dyDescent="0.25"/>
  <cols>
    <col min="12" max="12" width="13.6640625" bestFit="1" customWidth="1"/>
    <col min="13" max="13" width="12.33203125" customWidth="1"/>
    <col min="14" max="14" width="15.44140625" customWidth="1"/>
    <col min="15" max="15" width="15.109375" customWidth="1"/>
  </cols>
  <sheetData>
    <row r="1" spans="1:15" ht="17.399999999999999" x14ac:dyDescent="0.25">
      <c r="A1" s="121" t="s">
        <v>220</v>
      </c>
      <c r="B1" s="122"/>
      <c r="C1" s="122"/>
      <c r="D1" s="122"/>
      <c r="E1" s="122"/>
      <c r="F1" s="122"/>
      <c r="G1" s="122"/>
      <c r="H1" s="122"/>
      <c r="I1" s="122"/>
      <c r="J1" s="122"/>
      <c r="K1" s="122"/>
      <c r="L1" s="122"/>
      <c r="M1" s="122"/>
      <c r="N1" s="122"/>
      <c r="O1" s="123"/>
    </row>
    <row r="2" spans="1:15" x14ac:dyDescent="0.25">
      <c r="A2" s="124" t="s">
        <v>263</v>
      </c>
      <c r="B2" s="125"/>
      <c r="C2" s="125"/>
      <c r="D2" s="125"/>
      <c r="E2" s="126"/>
      <c r="F2" s="126"/>
      <c r="G2" s="126"/>
      <c r="H2" s="87"/>
      <c r="I2" s="87"/>
      <c r="J2" s="87"/>
      <c r="K2" s="88" t="s">
        <v>6</v>
      </c>
      <c r="L2" s="118" t="s">
        <v>269</v>
      </c>
      <c r="M2" s="127"/>
      <c r="N2" s="127"/>
      <c r="O2" s="127"/>
    </row>
    <row r="3" spans="1:15" x14ac:dyDescent="0.25">
      <c r="A3" s="89"/>
      <c r="B3" s="89"/>
      <c r="C3" s="89"/>
      <c r="D3" s="90"/>
      <c r="E3" s="91"/>
      <c r="F3" s="91"/>
      <c r="G3" s="91"/>
      <c r="H3" s="92"/>
      <c r="I3" s="93"/>
      <c r="J3" s="90"/>
      <c r="K3" s="90"/>
      <c r="L3" s="94"/>
      <c r="M3" s="95"/>
      <c r="N3" s="95"/>
      <c r="O3" s="95"/>
    </row>
    <row r="4" spans="1:15" x14ac:dyDescent="0.25">
      <c r="A4" s="125" t="s">
        <v>0</v>
      </c>
      <c r="B4" s="125"/>
      <c r="C4" s="125"/>
      <c r="D4" s="125"/>
      <c r="E4" s="141"/>
      <c r="F4" s="141"/>
      <c r="G4" s="141"/>
      <c r="H4" s="87"/>
      <c r="I4" s="87"/>
      <c r="J4" s="87"/>
      <c r="K4" s="88" t="s">
        <v>1</v>
      </c>
      <c r="L4" s="118" t="s">
        <v>270</v>
      </c>
      <c r="M4" s="127"/>
      <c r="N4" s="127"/>
      <c r="O4" s="127"/>
    </row>
    <row r="5" spans="1:15" x14ac:dyDescent="0.25">
      <c r="A5" s="142" t="s">
        <v>264</v>
      </c>
      <c r="B5" s="125"/>
      <c r="C5" s="125"/>
      <c r="D5" s="125"/>
      <c r="E5" s="143"/>
      <c r="F5" s="143"/>
      <c r="G5" s="143"/>
      <c r="H5" s="87"/>
      <c r="I5" s="87"/>
      <c r="J5" s="87"/>
      <c r="K5" s="87"/>
      <c r="L5" s="118" t="s">
        <v>271</v>
      </c>
      <c r="M5" s="127"/>
      <c r="N5" s="127"/>
      <c r="O5" s="127"/>
    </row>
    <row r="6" spans="1:15" x14ac:dyDescent="0.25">
      <c r="A6" s="87"/>
      <c r="B6" s="87"/>
      <c r="C6" s="87"/>
      <c r="D6" s="87"/>
      <c r="E6" s="131"/>
      <c r="F6" s="131"/>
      <c r="G6" s="131"/>
      <c r="H6" s="87"/>
      <c r="I6" s="87"/>
      <c r="J6" s="87"/>
      <c r="K6" s="87"/>
      <c r="L6" s="87"/>
      <c r="M6" s="127"/>
      <c r="N6" s="127"/>
      <c r="O6" s="127"/>
    </row>
    <row r="7" spans="1:15" x14ac:dyDescent="0.25">
      <c r="A7" s="87"/>
      <c r="B7" s="87"/>
      <c r="C7" s="87"/>
      <c r="D7" s="87"/>
      <c r="E7" s="131"/>
      <c r="F7" s="131"/>
      <c r="G7" s="131"/>
      <c r="H7" s="87"/>
      <c r="I7" s="87"/>
      <c r="J7" s="87"/>
      <c r="K7" s="117" t="s">
        <v>231</v>
      </c>
      <c r="L7" s="118" t="s">
        <v>266</v>
      </c>
      <c r="M7" s="127"/>
      <c r="N7" s="127"/>
      <c r="O7" s="127"/>
    </row>
    <row r="8" spans="1:15" x14ac:dyDescent="0.25">
      <c r="A8" s="124" t="s">
        <v>273</v>
      </c>
      <c r="B8" s="125"/>
      <c r="C8" s="125"/>
      <c r="D8" s="125"/>
      <c r="E8" s="131"/>
      <c r="F8" s="131"/>
      <c r="G8" s="131"/>
      <c r="H8" s="92"/>
      <c r="I8" s="93"/>
      <c r="J8" s="90"/>
      <c r="K8" s="88" t="s">
        <v>197</v>
      </c>
      <c r="L8" s="119" t="s">
        <v>267</v>
      </c>
      <c r="M8" s="127"/>
      <c r="N8" s="127"/>
      <c r="O8" s="127"/>
    </row>
    <row r="9" spans="1:15" x14ac:dyDescent="0.25">
      <c r="A9" s="132" t="s">
        <v>272</v>
      </c>
      <c r="B9" s="133"/>
      <c r="C9" s="133"/>
      <c r="D9" s="133"/>
      <c r="E9" s="134"/>
      <c r="F9" s="134"/>
      <c r="G9" s="134"/>
      <c r="H9" s="89"/>
      <c r="I9" s="89"/>
      <c r="J9" s="90"/>
      <c r="K9" s="93" t="s">
        <v>198</v>
      </c>
      <c r="L9" s="119" t="s">
        <v>274</v>
      </c>
      <c r="M9" s="127"/>
      <c r="N9" s="127"/>
      <c r="O9" s="127"/>
    </row>
    <row r="10" spans="1:15" x14ac:dyDescent="0.25">
      <c r="A10" s="120" t="s">
        <v>221</v>
      </c>
      <c r="B10" s="97"/>
      <c r="C10" s="89"/>
      <c r="D10" s="90"/>
      <c r="E10" s="98"/>
      <c r="F10" s="98"/>
      <c r="G10" s="99"/>
      <c r="H10" s="89"/>
      <c r="I10" s="89"/>
      <c r="J10" s="90"/>
      <c r="K10" s="90"/>
      <c r="L10" s="94"/>
      <c r="M10" s="127"/>
      <c r="N10" s="127"/>
      <c r="O10" s="127"/>
    </row>
    <row r="11" spans="1:15" x14ac:dyDescent="0.25">
      <c r="A11" s="135"/>
      <c r="B11" s="136"/>
      <c r="C11" s="136"/>
      <c r="D11" s="136"/>
      <c r="E11" s="141"/>
      <c r="F11" s="141"/>
      <c r="G11" s="141"/>
      <c r="H11" s="89"/>
      <c r="I11" s="89"/>
      <c r="J11" s="90"/>
      <c r="K11" s="90"/>
      <c r="L11" s="94"/>
      <c r="M11" s="127"/>
      <c r="N11" s="127"/>
      <c r="O11" s="127"/>
    </row>
    <row r="12" spans="1:15" x14ac:dyDescent="0.25">
      <c r="A12" s="136"/>
      <c r="B12" s="136"/>
      <c r="C12" s="136"/>
      <c r="D12" s="136"/>
      <c r="E12" s="131"/>
      <c r="F12" s="131"/>
      <c r="G12" s="131"/>
      <c r="H12" s="96"/>
      <c r="I12" s="90"/>
      <c r="J12" s="90"/>
      <c r="K12" s="90"/>
      <c r="L12" s="94"/>
      <c r="M12" s="127"/>
      <c r="N12" s="127"/>
      <c r="O12" s="127"/>
    </row>
    <row r="13" spans="1:15" x14ac:dyDescent="0.25">
      <c r="A13" s="136"/>
      <c r="B13" s="136"/>
      <c r="C13" s="136"/>
      <c r="D13" s="136"/>
      <c r="E13" s="140" t="s">
        <v>222</v>
      </c>
      <c r="F13" s="136"/>
      <c r="G13" s="136"/>
      <c r="H13" s="136"/>
      <c r="I13" s="136"/>
      <c r="J13" s="136"/>
      <c r="K13" s="136"/>
      <c r="L13" s="119" t="s">
        <v>265</v>
      </c>
      <c r="M13" s="127"/>
      <c r="N13" s="127"/>
      <c r="O13" s="127"/>
    </row>
    <row r="14" spans="1:15" x14ac:dyDescent="0.25">
      <c r="A14" s="87" t="s">
        <v>2</v>
      </c>
      <c r="B14" s="87"/>
      <c r="C14" s="87"/>
      <c r="D14" s="87"/>
      <c r="E14" s="87"/>
      <c r="F14" s="87"/>
      <c r="G14" s="87"/>
      <c r="H14" s="87"/>
      <c r="I14" s="87"/>
      <c r="J14" s="87"/>
      <c r="K14" s="87"/>
      <c r="L14" s="87"/>
      <c r="M14" s="87"/>
      <c r="N14" s="87"/>
      <c r="O14" s="87"/>
    </row>
    <row r="15" spans="1:15" x14ac:dyDescent="0.25">
      <c r="A15" s="141"/>
      <c r="B15" s="141"/>
      <c r="C15" s="141"/>
      <c r="D15" s="141"/>
      <c r="E15" s="141"/>
      <c r="F15" s="141"/>
      <c r="G15" s="141"/>
      <c r="H15" s="141"/>
      <c r="I15" s="141"/>
      <c r="J15" s="141"/>
      <c r="K15" s="141"/>
      <c r="L15" s="141"/>
      <c r="M15" s="141"/>
      <c r="N15" s="141"/>
      <c r="O15" s="141"/>
    </row>
    <row r="16" spans="1:15" x14ac:dyDescent="0.25">
      <c r="A16" s="145"/>
      <c r="B16" s="139"/>
      <c r="C16" s="139"/>
      <c r="D16" s="139"/>
      <c r="E16" s="139"/>
      <c r="F16" s="139"/>
      <c r="G16" s="139"/>
      <c r="H16" s="139"/>
      <c r="I16" s="139"/>
      <c r="J16" s="139"/>
      <c r="K16" s="139"/>
      <c r="L16" s="139"/>
      <c r="M16" s="139"/>
      <c r="N16" s="139"/>
      <c r="O16" s="139"/>
    </row>
    <row r="17" spans="1:15" x14ac:dyDescent="0.25">
      <c r="A17" s="146" t="s">
        <v>199</v>
      </c>
      <c r="B17" s="136"/>
      <c r="C17" s="136"/>
      <c r="D17" s="136"/>
      <c r="E17" s="136"/>
      <c r="F17" s="136"/>
      <c r="G17" s="136"/>
      <c r="H17" s="136"/>
      <c r="I17" s="136"/>
      <c r="J17" s="136"/>
      <c r="K17" s="136"/>
      <c r="L17" s="136"/>
      <c r="M17" s="136"/>
      <c r="N17" s="136"/>
      <c r="O17" s="136"/>
    </row>
    <row r="18" spans="1:15" x14ac:dyDescent="0.25">
      <c r="A18" s="133" t="s">
        <v>200</v>
      </c>
      <c r="B18" s="136"/>
      <c r="C18" s="136"/>
      <c r="D18" s="136"/>
      <c r="E18" s="136"/>
      <c r="F18" s="136"/>
      <c r="G18" s="136"/>
      <c r="H18" s="136"/>
      <c r="I18" s="136"/>
      <c r="J18" s="136"/>
      <c r="K18" s="136"/>
      <c r="L18" s="136"/>
      <c r="M18" s="136"/>
      <c r="N18" s="136"/>
      <c r="O18" s="136"/>
    </row>
    <row r="19" spans="1:15" x14ac:dyDescent="0.25">
      <c r="A19" s="137"/>
      <c r="B19" s="137"/>
      <c r="C19" s="137"/>
      <c r="D19" s="137"/>
      <c r="E19" s="137"/>
      <c r="F19" s="137"/>
      <c r="G19" s="137"/>
      <c r="H19" s="137"/>
      <c r="I19" s="137"/>
      <c r="J19" s="137"/>
      <c r="K19" s="137"/>
      <c r="L19" s="137"/>
      <c r="M19" s="137"/>
      <c r="N19" s="137"/>
      <c r="O19" s="137"/>
    </row>
    <row r="20" spans="1:15" x14ac:dyDescent="0.25">
      <c r="A20" s="138" t="s">
        <v>201</v>
      </c>
      <c r="B20" s="139"/>
      <c r="C20" s="139"/>
      <c r="D20" s="139"/>
      <c r="E20" s="139"/>
      <c r="F20" s="139"/>
      <c r="G20" s="139"/>
      <c r="H20" s="139"/>
      <c r="I20" s="139"/>
      <c r="J20" s="139"/>
      <c r="K20" s="139"/>
      <c r="L20" s="139"/>
      <c r="M20" s="139"/>
      <c r="N20" s="139"/>
      <c r="O20" s="139"/>
    </row>
    <row r="21" spans="1:15" x14ac:dyDescent="0.25">
      <c r="A21" s="137"/>
      <c r="B21" s="137"/>
      <c r="C21" s="137"/>
      <c r="D21" s="137"/>
      <c r="E21" s="137"/>
      <c r="F21" s="137"/>
      <c r="G21" s="137"/>
      <c r="H21" s="137"/>
      <c r="I21" s="137"/>
      <c r="J21" s="137"/>
      <c r="K21" s="137"/>
      <c r="L21" s="137"/>
      <c r="M21" s="137"/>
      <c r="N21" s="137"/>
      <c r="O21" s="137"/>
    </row>
    <row r="22" spans="1:15" x14ac:dyDescent="0.25">
      <c r="A22" s="138" t="s">
        <v>202</v>
      </c>
      <c r="B22" s="139"/>
      <c r="C22" s="139"/>
      <c r="D22" s="139"/>
      <c r="E22" s="139"/>
      <c r="F22" s="139"/>
      <c r="G22" s="139"/>
      <c r="H22" s="139"/>
      <c r="I22" s="139"/>
      <c r="J22" s="139"/>
      <c r="K22" s="139"/>
      <c r="L22" s="139"/>
      <c r="M22" s="139"/>
      <c r="N22" s="139"/>
      <c r="O22" s="139"/>
    </row>
    <row r="23" spans="1:15" x14ac:dyDescent="0.25">
      <c r="A23" s="137"/>
      <c r="B23" s="137"/>
      <c r="C23" s="137"/>
      <c r="D23" s="137"/>
      <c r="E23" s="137"/>
      <c r="F23" s="137"/>
      <c r="G23" s="137"/>
      <c r="H23" s="137"/>
      <c r="I23" s="137"/>
      <c r="J23" s="137"/>
      <c r="K23" s="137"/>
      <c r="L23" s="137"/>
      <c r="M23" s="137"/>
      <c r="N23" s="137"/>
      <c r="O23" s="137"/>
    </row>
    <row r="24" spans="1:15" x14ac:dyDescent="0.25">
      <c r="A24" s="147" t="s">
        <v>268</v>
      </c>
      <c r="B24" s="148"/>
      <c r="C24" s="148"/>
      <c r="D24" s="148"/>
      <c r="E24" s="139"/>
      <c r="F24" s="139"/>
      <c r="G24" s="87"/>
      <c r="H24" s="148" t="s">
        <v>3</v>
      </c>
      <c r="I24" s="139"/>
      <c r="J24" s="139"/>
      <c r="K24" s="139"/>
      <c r="L24" s="87"/>
      <c r="M24" s="144" t="s">
        <v>4</v>
      </c>
      <c r="N24" s="139"/>
      <c r="O24" s="139"/>
    </row>
    <row r="25" spans="1:15" x14ac:dyDescent="0.25">
      <c r="A25" s="141"/>
      <c r="B25" s="141"/>
      <c r="C25" s="141"/>
      <c r="D25" s="141"/>
      <c r="E25" s="141"/>
      <c r="F25" s="141"/>
      <c r="G25" s="100"/>
      <c r="H25" s="137"/>
      <c r="I25" s="137"/>
      <c r="J25" s="137"/>
      <c r="K25" s="137"/>
      <c r="L25" s="87"/>
      <c r="M25" s="141"/>
      <c r="N25" s="141"/>
      <c r="O25" s="141"/>
    </row>
    <row r="26" spans="1:15" x14ac:dyDescent="0.25">
      <c r="A26" s="131"/>
      <c r="B26" s="131"/>
      <c r="C26" s="131"/>
      <c r="D26" s="131"/>
      <c r="E26" s="131"/>
      <c r="F26" s="131"/>
      <c r="G26" s="100"/>
      <c r="H26" s="134"/>
      <c r="I26" s="134"/>
      <c r="J26" s="134"/>
      <c r="K26" s="134"/>
      <c r="L26" s="87"/>
      <c r="M26" s="131"/>
      <c r="N26" s="131"/>
      <c r="O26" s="131"/>
    </row>
    <row r="27" spans="1:15" x14ac:dyDescent="0.25">
      <c r="A27" s="131"/>
      <c r="B27" s="131"/>
      <c r="C27" s="131"/>
      <c r="D27" s="131"/>
      <c r="E27" s="131"/>
      <c r="F27" s="131"/>
      <c r="G27" s="100"/>
      <c r="H27" s="134"/>
      <c r="I27" s="134"/>
      <c r="J27" s="134"/>
      <c r="K27" s="134"/>
      <c r="L27" s="87"/>
      <c r="M27" s="131"/>
      <c r="N27" s="131"/>
      <c r="O27" s="131"/>
    </row>
    <row r="28" spans="1:15" x14ac:dyDescent="0.25">
      <c r="A28" s="131"/>
      <c r="B28" s="131"/>
      <c r="C28" s="131"/>
      <c r="D28" s="131"/>
      <c r="E28" s="131"/>
      <c r="F28" s="131"/>
      <c r="G28" s="100"/>
      <c r="H28" s="134"/>
      <c r="I28" s="134"/>
      <c r="J28" s="134"/>
      <c r="K28" s="134"/>
      <c r="L28" s="94"/>
      <c r="M28" s="131"/>
      <c r="N28" s="131"/>
      <c r="O28" s="131"/>
    </row>
    <row r="29" spans="1:15" x14ac:dyDescent="0.25">
      <c r="A29" s="101"/>
      <c r="B29" s="102"/>
      <c r="C29" s="102"/>
      <c r="D29" s="103"/>
      <c r="E29" s="102"/>
      <c r="F29" s="102"/>
      <c r="G29" s="104" t="s">
        <v>5</v>
      </c>
      <c r="H29" s="105"/>
      <c r="I29" s="105"/>
      <c r="J29" s="105"/>
      <c r="K29" s="105"/>
      <c r="L29" s="105"/>
      <c r="M29" s="106"/>
      <c r="N29" s="106"/>
      <c r="O29" s="107"/>
    </row>
    <row r="30" spans="1:15" x14ac:dyDescent="0.25">
      <c r="A30" s="153"/>
      <c r="B30" s="154"/>
      <c r="C30" s="155"/>
      <c r="D30" s="153" t="s">
        <v>7</v>
      </c>
      <c r="E30" s="155"/>
      <c r="F30" s="156" t="s">
        <v>8</v>
      </c>
      <c r="G30" s="157"/>
      <c r="H30" s="157"/>
      <c r="I30" s="157"/>
      <c r="J30" s="157"/>
      <c r="K30" s="157"/>
      <c r="L30" s="157"/>
      <c r="M30" s="157"/>
      <c r="N30" s="157"/>
      <c r="O30" s="158"/>
    </row>
    <row r="31" spans="1:15" x14ac:dyDescent="0.25">
      <c r="A31" s="149"/>
      <c r="B31" s="150"/>
      <c r="C31" s="151"/>
      <c r="D31" s="108">
        <v>0</v>
      </c>
      <c r="E31" s="109"/>
      <c r="F31" s="152" t="s">
        <v>9</v>
      </c>
      <c r="G31" s="152"/>
      <c r="H31" s="152"/>
      <c r="I31" s="152"/>
      <c r="J31" s="152"/>
      <c r="K31" s="152"/>
      <c r="L31" s="152"/>
      <c r="M31" s="152"/>
      <c r="N31" s="152"/>
      <c r="O31" s="152"/>
    </row>
    <row r="32" spans="1:15" x14ac:dyDescent="0.25">
      <c r="A32" s="149"/>
      <c r="B32" s="150"/>
      <c r="C32" s="151"/>
      <c r="D32" s="108" t="s">
        <v>203</v>
      </c>
      <c r="E32" s="109"/>
      <c r="F32" s="152" t="s">
        <v>204</v>
      </c>
      <c r="G32" s="152"/>
      <c r="H32" s="152"/>
      <c r="I32" s="152"/>
      <c r="J32" s="152"/>
      <c r="K32" s="152"/>
      <c r="L32" s="152"/>
      <c r="M32" s="152"/>
      <c r="N32" s="152"/>
      <c r="O32" s="152"/>
    </row>
    <row r="33" spans="1:15" ht="26.25" customHeight="1" x14ac:dyDescent="0.25">
      <c r="A33" s="159"/>
      <c r="B33" s="160"/>
      <c r="C33" s="161"/>
      <c r="D33" s="108" t="s">
        <v>205</v>
      </c>
      <c r="E33" s="109"/>
      <c r="F33" s="152" t="s">
        <v>206</v>
      </c>
      <c r="G33" s="152"/>
      <c r="H33" s="152"/>
      <c r="I33" s="152"/>
      <c r="J33" s="152"/>
      <c r="K33" s="152"/>
      <c r="L33" s="152"/>
      <c r="M33" s="152"/>
      <c r="N33" s="152"/>
      <c r="O33" s="152"/>
    </row>
    <row r="34" spans="1:15" x14ac:dyDescent="0.25">
      <c r="A34" s="159"/>
      <c r="B34" s="160"/>
      <c r="C34" s="161"/>
      <c r="D34" s="108" t="s">
        <v>207</v>
      </c>
      <c r="E34" s="109"/>
      <c r="F34" s="152" t="s">
        <v>208</v>
      </c>
      <c r="G34" s="152"/>
      <c r="H34" s="152"/>
      <c r="I34" s="152"/>
      <c r="J34" s="152"/>
      <c r="K34" s="152"/>
      <c r="L34" s="152"/>
      <c r="M34" s="152"/>
      <c r="N34" s="152"/>
      <c r="O34" s="152"/>
    </row>
    <row r="35" spans="1:15" ht="27" customHeight="1" x14ac:dyDescent="0.25">
      <c r="A35" s="159"/>
      <c r="B35" s="160"/>
      <c r="C35" s="161"/>
      <c r="D35" s="108" t="s">
        <v>209</v>
      </c>
      <c r="E35" s="109"/>
      <c r="F35" s="152" t="s">
        <v>10</v>
      </c>
      <c r="G35" s="152"/>
      <c r="H35" s="152"/>
      <c r="I35" s="152"/>
      <c r="J35" s="152"/>
      <c r="K35" s="152"/>
      <c r="L35" s="152"/>
      <c r="M35" s="152"/>
      <c r="N35" s="152"/>
      <c r="O35" s="152"/>
    </row>
    <row r="36" spans="1:15" x14ac:dyDescent="0.25">
      <c r="A36" s="110"/>
      <c r="B36" s="110"/>
      <c r="C36" s="110"/>
      <c r="D36" s="110"/>
      <c r="E36" s="110"/>
      <c r="F36" s="110"/>
      <c r="G36" s="110"/>
      <c r="H36" s="110"/>
      <c r="I36" s="110"/>
      <c r="J36" s="110"/>
      <c r="K36" s="110"/>
      <c r="L36" s="110"/>
      <c r="M36" s="110"/>
      <c r="N36" s="110"/>
      <c r="O36" s="110"/>
    </row>
    <row r="37" spans="1:15" x14ac:dyDescent="0.25">
      <c r="A37" s="111" t="s">
        <v>210</v>
      </c>
      <c r="B37" s="111"/>
      <c r="C37" s="112"/>
      <c r="D37" s="112"/>
      <c r="E37" s="112"/>
      <c r="F37" s="112"/>
      <c r="G37" s="91"/>
      <c r="H37" s="113"/>
      <c r="I37" s="113"/>
      <c r="J37" s="113"/>
      <c r="K37" s="113"/>
      <c r="L37" s="113"/>
      <c r="M37" s="54"/>
      <c r="N37" s="54"/>
      <c r="O37" s="54"/>
    </row>
    <row r="38" spans="1:15" x14ac:dyDescent="0.25">
      <c r="A38" s="162" t="s">
        <v>211</v>
      </c>
      <c r="B38" s="162"/>
      <c r="C38" s="162"/>
      <c r="D38" s="162"/>
      <c r="E38" s="162"/>
      <c r="F38" s="162"/>
      <c r="G38" s="162"/>
      <c r="H38" s="162"/>
      <c r="I38" s="162"/>
      <c r="J38" s="162"/>
      <c r="K38" s="162"/>
      <c r="L38" s="162"/>
      <c r="M38" s="162"/>
      <c r="N38" s="162"/>
      <c r="O38" s="162"/>
    </row>
    <row r="39" spans="1:15" ht="16.2" thickBot="1" x14ac:dyDescent="0.3">
      <c r="A39" s="114" t="s">
        <v>212</v>
      </c>
      <c r="B39" s="115" t="s">
        <v>182</v>
      </c>
      <c r="C39" s="115"/>
      <c r="D39" s="115"/>
      <c r="E39" s="115"/>
      <c r="F39" s="115"/>
      <c r="G39" s="115"/>
      <c r="H39" s="115"/>
      <c r="I39" s="115"/>
      <c r="J39" s="115"/>
      <c r="K39" s="115"/>
      <c r="L39" s="115"/>
      <c r="M39" s="115"/>
      <c r="N39" s="115"/>
      <c r="O39" s="116"/>
    </row>
    <row r="40" spans="1:15" ht="16.2" thickTop="1" x14ac:dyDescent="0.25">
      <c r="A40" s="163" t="s">
        <v>213</v>
      </c>
      <c r="B40" s="164"/>
      <c r="C40" s="43" t="s">
        <v>183</v>
      </c>
      <c r="D40" s="43"/>
      <c r="E40" s="43"/>
      <c r="F40" s="43"/>
      <c r="G40" s="43"/>
      <c r="H40" s="43"/>
      <c r="I40" s="43"/>
      <c r="J40" s="43"/>
      <c r="K40" s="43"/>
      <c r="L40" s="43"/>
      <c r="M40" s="43"/>
      <c r="N40" s="43"/>
      <c r="O40" s="44"/>
    </row>
    <row r="41" spans="1:15" x14ac:dyDescent="0.25">
      <c r="A41" s="165" t="s">
        <v>11</v>
      </c>
      <c r="B41" s="166"/>
      <c r="C41" s="167" t="s">
        <v>12</v>
      </c>
      <c r="D41" s="167"/>
      <c r="E41" s="167"/>
      <c r="F41" s="167"/>
      <c r="G41" s="167"/>
      <c r="H41" s="167"/>
      <c r="I41" s="167"/>
      <c r="J41" s="168" t="s">
        <v>13</v>
      </c>
      <c r="K41" s="168"/>
      <c r="L41" s="168"/>
      <c r="M41" s="168"/>
      <c r="N41" s="168"/>
      <c r="O41" s="12" t="s">
        <v>14</v>
      </c>
    </row>
    <row r="42" spans="1:15" ht="38.25" customHeight="1" x14ac:dyDescent="0.25">
      <c r="A42" s="169">
        <v>1</v>
      </c>
      <c r="B42" s="170"/>
      <c r="C42" s="171" t="s">
        <v>15</v>
      </c>
      <c r="D42" s="171"/>
      <c r="E42" s="171"/>
      <c r="F42" s="171"/>
      <c r="G42" s="171"/>
      <c r="H42" s="171"/>
      <c r="I42" s="172"/>
      <c r="J42" s="173" t="s">
        <v>232</v>
      </c>
      <c r="K42" s="174"/>
      <c r="L42" s="174"/>
      <c r="M42" s="174"/>
      <c r="N42" s="175"/>
      <c r="O42" s="13">
        <v>4</v>
      </c>
    </row>
    <row r="43" spans="1:15" x14ac:dyDescent="0.25">
      <c r="A43" s="191">
        <v>2</v>
      </c>
      <c r="B43" s="192"/>
      <c r="C43" s="195" t="s">
        <v>214</v>
      </c>
      <c r="D43" s="195"/>
      <c r="E43" s="195"/>
      <c r="F43" s="195"/>
      <c r="G43" s="195"/>
      <c r="H43" s="195"/>
      <c r="I43" s="196"/>
      <c r="J43" s="181" t="s">
        <v>233</v>
      </c>
      <c r="K43" s="182"/>
      <c r="L43" s="182"/>
      <c r="M43" s="182"/>
      <c r="N43" s="183"/>
      <c r="O43" s="176">
        <v>4</v>
      </c>
    </row>
    <row r="44" spans="1:15" x14ac:dyDescent="0.25">
      <c r="A44" s="191"/>
      <c r="B44" s="192"/>
      <c r="C44" s="179" t="s">
        <v>216</v>
      </c>
      <c r="D44" s="179"/>
      <c r="E44" s="179"/>
      <c r="F44" s="179"/>
      <c r="G44" s="179"/>
      <c r="H44" s="179"/>
      <c r="I44" s="180"/>
      <c r="J44" s="181"/>
      <c r="K44" s="182"/>
      <c r="L44" s="182"/>
      <c r="M44" s="182"/>
      <c r="N44" s="183"/>
      <c r="O44" s="177"/>
    </row>
    <row r="45" spans="1:15" x14ac:dyDescent="0.25">
      <c r="A45" s="191"/>
      <c r="B45" s="192"/>
      <c r="C45" s="179" t="s">
        <v>217</v>
      </c>
      <c r="D45" s="179"/>
      <c r="E45" s="179"/>
      <c r="F45" s="179"/>
      <c r="G45" s="179"/>
      <c r="H45" s="179"/>
      <c r="I45" s="180"/>
      <c r="J45" s="181"/>
      <c r="K45" s="182"/>
      <c r="L45" s="182"/>
      <c r="M45" s="182"/>
      <c r="N45" s="183"/>
      <c r="O45" s="177"/>
    </row>
    <row r="46" spans="1:15" x14ac:dyDescent="0.25">
      <c r="A46" s="193"/>
      <c r="B46" s="194"/>
      <c r="C46" s="184" t="s">
        <v>215</v>
      </c>
      <c r="D46" s="184"/>
      <c r="E46" s="184"/>
      <c r="F46" s="184"/>
      <c r="G46" s="184"/>
      <c r="H46" s="184"/>
      <c r="I46" s="185"/>
      <c r="J46" s="186"/>
      <c r="K46" s="187"/>
      <c r="L46" s="187"/>
      <c r="M46" s="187"/>
      <c r="N46" s="188"/>
      <c r="O46" s="178"/>
    </row>
    <row r="47" spans="1:15" x14ac:dyDescent="0.25">
      <c r="A47" s="1"/>
      <c r="B47" s="2"/>
      <c r="C47" s="3"/>
      <c r="D47" s="3"/>
      <c r="E47" s="4"/>
      <c r="F47" s="4"/>
      <c r="G47" s="4"/>
      <c r="H47" s="4"/>
      <c r="I47" s="4"/>
      <c r="J47" s="4"/>
      <c r="K47" s="4"/>
      <c r="L47" s="4"/>
      <c r="M47" s="4"/>
      <c r="N47" s="4"/>
      <c r="O47" s="5"/>
    </row>
    <row r="48" spans="1:15" x14ac:dyDescent="0.25">
      <c r="A48" s="6" t="s">
        <v>16</v>
      </c>
      <c r="B48" s="7"/>
      <c r="C48" s="7"/>
      <c r="D48" s="2"/>
      <c r="E48" s="4"/>
      <c r="F48" s="4"/>
      <c r="G48" s="4"/>
      <c r="H48" s="4"/>
      <c r="I48" s="4"/>
      <c r="J48" s="4"/>
      <c r="K48" s="4"/>
      <c r="L48" s="4"/>
      <c r="M48" s="4"/>
      <c r="N48" s="4"/>
      <c r="O48" s="8">
        <f>IF(ISNUMBER(AVERAGE(O42:O43)),AVERAGE(O42:O43),"")</f>
        <v>4</v>
      </c>
    </row>
    <row r="49" spans="1:15" x14ac:dyDescent="0.25">
      <c r="A49" s="6" t="s">
        <v>227</v>
      </c>
      <c r="B49" s="7"/>
      <c r="C49" s="7"/>
      <c r="D49" s="2"/>
      <c r="E49" s="2"/>
      <c r="F49" s="2"/>
      <c r="G49" s="2"/>
      <c r="H49" s="2"/>
      <c r="I49" s="2"/>
      <c r="J49" s="2"/>
      <c r="K49" s="2"/>
      <c r="L49" s="2"/>
      <c r="M49" s="2"/>
      <c r="N49" s="2"/>
      <c r="O49" s="9" t="str">
        <f>IF(ISNUMBER(O48),(IF(MIN(O42:O43)&lt;2,"DOES NOT COMPLY","COMPLIES")), "NOT SCORED")</f>
        <v>COMPLIES</v>
      </c>
    </row>
    <row r="50" spans="1:15" x14ac:dyDescent="0.25">
      <c r="A50" s="6"/>
      <c r="B50" s="7"/>
      <c r="C50" s="7"/>
      <c r="D50" s="2"/>
      <c r="E50" s="2"/>
      <c r="F50" s="2"/>
      <c r="G50" s="2"/>
      <c r="H50" s="2"/>
      <c r="I50" s="2"/>
      <c r="J50" s="2"/>
      <c r="K50" s="2"/>
      <c r="L50" s="2"/>
      <c r="M50" s="2"/>
      <c r="N50" s="2"/>
      <c r="O50" s="9"/>
    </row>
    <row r="51" spans="1:15" ht="15.6" x14ac:dyDescent="0.25">
      <c r="A51" s="189" t="s">
        <v>17</v>
      </c>
      <c r="B51" s="190"/>
      <c r="C51" s="10" t="s">
        <v>18</v>
      </c>
      <c r="D51" s="10"/>
      <c r="E51" s="10"/>
      <c r="F51" s="10"/>
      <c r="G51" s="10"/>
      <c r="H51" s="10"/>
      <c r="I51" s="10"/>
      <c r="J51" s="10"/>
      <c r="K51" s="10"/>
      <c r="L51" s="10"/>
      <c r="M51" s="10"/>
      <c r="N51" s="10"/>
      <c r="O51" s="11" t="s">
        <v>14</v>
      </c>
    </row>
    <row r="52" spans="1:15" x14ac:dyDescent="0.25">
      <c r="A52" s="165" t="s">
        <v>11</v>
      </c>
      <c r="B52" s="166"/>
      <c r="C52" s="167" t="s">
        <v>12</v>
      </c>
      <c r="D52" s="167"/>
      <c r="E52" s="167"/>
      <c r="F52" s="167"/>
      <c r="G52" s="167"/>
      <c r="H52" s="167"/>
      <c r="I52" s="167"/>
      <c r="J52" s="168" t="s">
        <v>13</v>
      </c>
      <c r="K52" s="168"/>
      <c r="L52" s="168"/>
      <c r="M52" s="168"/>
      <c r="N52" s="168"/>
      <c r="O52" s="12" t="s">
        <v>14</v>
      </c>
    </row>
    <row r="53" spans="1:15" x14ac:dyDescent="0.25">
      <c r="A53" s="169">
        <v>3</v>
      </c>
      <c r="B53" s="170"/>
      <c r="C53" s="171" t="s">
        <v>19</v>
      </c>
      <c r="D53" s="171"/>
      <c r="E53" s="171"/>
      <c r="F53" s="171"/>
      <c r="G53" s="171"/>
      <c r="H53" s="171"/>
      <c r="I53" s="171"/>
      <c r="J53" s="173"/>
      <c r="K53" s="174"/>
      <c r="L53" s="174"/>
      <c r="M53" s="174"/>
      <c r="N53" s="175"/>
      <c r="O53" s="13">
        <v>2</v>
      </c>
    </row>
    <row r="54" spans="1:15" ht="37.5" customHeight="1" x14ac:dyDescent="0.25">
      <c r="A54" s="191">
        <v>4</v>
      </c>
      <c r="B54" s="192"/>
      <c r="C54" s="197" t="s">
        <v>20</v>
      </c>
      <c r="D54" s="197"/>
      <c r="E54" s="197"/>
      <c r="F54" s="197"/>
      <c r="G54" s="197"/>
      <c r="H54" s="197"/>
      <c r="I54" s="197"/>
      <c r="J54" s="181"/>
      <c r="K54" s="182"/>
      <c r="L54" s="182"/>
      <c r="M54" s="182"/>
      <c r="N54" s="183"/>
      <c r="O54" s="13">
        <v>2</v>
      </c>
    </row>
    <row r="55" spans="1:15" ht="25.5" customHeight="1" x14ac:dyDescent="0.25">
      <c r="A55" s="191">
        <v>5</v>
      </c>
      <c r="B55" s="192"/>
      <c r="C55" s="197" t="s">
        <v>21</v>
      </c>
      <c r="D55" s="197"/>
      <c r="E55" s="197"/>
      <c r="F55" s="197"/>
      <c r="G55" s="197"/>
      <c r="H55" s="197"/>
      <c r="I55" s="197"/>
      <c r="J55" s="181" t="s">
        <v>234</v>
      </c>
      <c r="K55" s="182"/>
      <c r="L55" s="182"/>
      <c r="M55" s="182"/>
      <c r="N55" s="183"/>
      <c r="O55" s="13">
        <v>2</v>
      </c>
    </row>
    <row r="56" spans="1:15" ht="25.5" customHeight="1" x14ac:dyDescent="0.25">
      <c r="A56" s="191">
        <v>6</v>
      </c>
      <c r="B56" s="192"/>
      <c r="C56" s="195" t="s">
        <v>22</v>
      </c>
      <c r="D56" s="195"/>
      <c r="E56" s="195"/>
      <c r="F56" s="195"/>
      <c r="G56" s="195"/>
      <c r="H56" s="195"/>
      <c r="I56" s="195"/>
      <c r="J56" s="181"/>
      <c r="K56" s="182"/>
      <c r="L56" s="182"/>
      <c r="M56" s="182"/>
      <c r="N56" s="183"/>
      <c r="O56" s="176">
        <v>3</v>
      </c>
    </row>
    <row r="57" spans="1:15" x14ac:dyDescent="0.25">
      <c r="A57" s="191"/>
      <c r="B57" s="192"/>
      <c r="C57" s="199" t="s">
        <v>23</v>
      </c>
      <c r="D57" s="200"/>
      <c r="E57" s="200"/>
      <c r="F57" s="200"/>
      <c r="G57" s="200"/>
      <c r="H57" s="200"/>
      <c r="I57" s="201"/>
      <c r="J57" s="181" t="s">
        <v>235</v>
      </c>
      <c r="K57" s="182"/>
      <c r="L57" s="182"/>
      <c r="M57" s="182"/>
      <c r="N57" s="183"/>
      <c r="O57" s="177"/>
    </row>
    <row r="58" spans="1:15" x14ac:dyDescent="0.25">
      <c r="A58" s="191"/>
      <c r="B58" s="192"/>
      <c r="C58" s="202" t="s">
        <v>24</v>
      </c>
      <c r="D58" s="202"/>
      <c r="E58" s="202"/>
      <c r="F58" s="202"/>
      <c r="G58" s="202"/>
      <c r="H58" s="202"/>
      <c r="I58" s="199"/>
      <c r="J58" s="181" t="s">
        <v>236</v>
      </c>
      <c r="K58" s="182"/>
      <c r="L58" s="182"/>
      <c r="M58" s="182"/>
      <c r="N58" s="183"/>
      <c r="O58" s="177"/>
    </row>
    <row r="59" spans="1:15" x14ac:dyDescent="0.25">
      <c r="A59" s="191"/>
      <c r="B59" s="192"/>
      <c r="C59" s="202" t="s">
        <v>25</v>
      </c>
      <c r="D59" s="202"/>
      <c r="E59" s="202"/>
      <c r="F59" s="202"/>
      <c r="G59" s="202"/>
      <c r="H59" s="202"/>
      <c r="I59" s="199"/>
      <c r="J59" s="203" t="s">
        <v>236</v>
      </c>
      <c r="K59" s="204"/>
      <c r="L59" s="204"/>
      <c r="M59" s="204"/>
      <c r="N59" s="205"/>
      <c r="O59" s="198"/>
    </row>
    <row r="60" spans="1:15" ht="27" customHeight="1" x14ac:dyDescent="0.25">
      <c r="A60" s="191">
        <v>7</v>
      </c>
      <c r="B60" s="192"/>
      <c r="C60" s="197" t="s">
        <v>26</v>
      </c>
      <c r="D60" s="197"/>
      <c r="E60" s="197"/>
      <c r="F60" s="197"/>
      <c r="G60" s="197"/>
      <c r="H60" s="197"/>
      <c r="I60" s="197"/>
      <c r="J60" s="181" t="s">
        <v>237</v>
      </c>
      <c r="K60" s="182"/>
      <c r="L60" s="182"/>
      <c r="M60" s="182"/>
      <c r="N60" s="183"/>
      <c r="O60" s="13">
        <v>4</v>
      </c>
    </row>
    <row r="61" spans="1:15" ht="27" customHeight="1" x14ac:dyDescent="0.25">
      <c r="A61" s="193">
        <v>8</v>
      </c>
      <c r="B61" s="194"/>
      <c r="C61" s="206" t="s">
        <v>27</v>
      </c>
      <c r="D61" s="206"/>
      <c r="E61" s="206"/>
      <c r="F61" s="206"/>
      <c r="G61" s="206"/>
      <c r="H61" s="206"/>
      <c r="I61" s="206"/>
      <c r="J61" s="181" t="s">
        <v>237</v>
      </c>
      <c r="K61" s="182"/>
      <c r="L61" s="182"/>
      <c r="M61" s="182"/>
      <c r="N61" s="183"/>
      <c r="O61" s="15">
        <v>4</v>
      </c>
    </row>
    <row r="62" spans="1:15" x14ac:dyDescent="0.25">
      <c r="A62" s="1"/>
      <c r="B62" s="2"/>
      <c r="C62" s="3"/>
      <c r="D62" s="3"/>
      <c r="E62" s="4"/>
      <c r="F62" s="4"/>
      <c r="G62" s="4"/>
      <c r="H62" s="4"/>
      <c r="I62" s="4"/>
      <c r="J62" s="4"/>
      <c r="K62" s="4"/>
      <c r="L62" s="4"/>
      <c r="M62" s="4"/>
      <c r="N62" s="4"/>
      <c r="O62" s="5"/>
    </row>
    <row r="63" spans="1:15" x14ac:dyDescent="0.25">
      <c r="A63" s="6" t="s">
        <v>16</v>
      </c>
      <c r="B63" s="7"/>
      <c r="C63" s="7"/>
      <c r="D63" s="2"/>
      <c r="E63" s="4"/>
      <c r="F63" s="4"/>
      <c r="G63" s="4"/>
      <c r="H63" s="4"/>
      <c r="I63" s="4"/>
      <c r="J63" s="4"/>
      <c r="K63" s="4"/>
      <c r="L63" s="4"/>
      <c r="M63" s="4"/>
      <c r="N63" s="4"/>
      <c r="O63" s="8">
        <f>IF(ISNUMBER(AVERAGE(O53:O61)),AVERAGE(O53:O61),"")</f>
        <v>2.8333333333333335</v>
      </c>
    </row>
    <row r="64" spans="1:15" x14ac:dyDescent="0.25">
      <c r="A64" s="6" t="s">
        <v>227</v>
      </c>
      <c r="B64" s="7"/>
      <c r="C64" s="7"/>
      <c r="D64" s="2"/>
      <c r="E64" s="2"/>
      <c r="F64" s="2"/>
      <c r="G64" s="2"/>
      <c r="H64" s="2"/>
      <c r="I64" s="2"/>
      <c r="J64" s="2"/>
      <c r="K64" s="2"/>
      <c r="L64" s="2"/>
      <c r="M64" s="2"/>
      <c r="N64" s="2"/>
      <c r="O64" s="16" t="str">
        <f>IF(ISNUMBER(O63),(IF(MIN(O53:O61)&lt;2,"DOES NOT COMPLY","COMPLIES")), "NOT SCORED")</f>
        <v>COMPLIES</v>
      </c>
    </row>
    <row r="65" spans="1:15" x14ac:dyDescent="0.25">
      <c r="A65" s="6"/>
      <c r="B65" s="7"/>
      <c r="C65" s="7"/>
      <c r="D65" s="2"/>
      <c r="E65" s="2"/>
      <c r="F65" s="2"/>
      <c r="G65" s="2"/>
      <c r="H65" s="2"/>
      <c r="I65" s="2"/>
      <c r="J65" s="2"/>
      <c r="K65" s="2"/>
      <c r="L65" s="2"/>
      <c r="M65" s="2"/>
      <c r="N65" s="2"/>
      <c r="O65" s="9"/>
    </row>
    <row r="66" spans="1:15" ht="15.6" x14ac:dyDescent="0.25">
      <c r="A66" s="189" t="s">
        <v>28</v>
      </c>
      <c r="B66" s="190"/>
      <c r="C66" s="10" t="s">
        <v>29</v>
      </c>
      <c r="D66" s="10"/>
      <c r="E66" s="10"/>
      <c r="F66" s="10"/>
      <c r="G66" s="10"/>
      <c r="H66" s="10"/>
      <c r="I66" s="10"/>
      <c r="J66" s="10"/>
      <c r="K66" s="10"/>
      <c r="L66" s="10"/>
      <c r="M66" s="10"/>
      <c r="N66" s="10"/>
      <c r="O66" s="11"/>
    </row>
    <row r="67" spans="1:15" x14ac:dyDescent="0.25">
      <c r="A67" s="165" t="s">
        <v>11</v>
      </c>
      <c r="B67" s="166"/>
      <c r="C67" s="167" t="s">
        <v>12</v>
      </c>
      <c r="D67" s="167"/>
      <c r="E67" s="167"/>
      <c r="F67" s="167"/>
      <c r="G67" s="167"/>
      <c r="H67" s="167"/>
      <c r="I67" s="167"/>
      <c r="J67" s="168" t="s">
        <v>13</v>
      </c>
      <c r="K67" s="168"/>
      <c r="L67" s="168"/>
      <c r="M67" s="168"/>
      <c r="N67" s="168"/>
      <c r="O67" s="12" t="s">
        <v>14</v>
      </c>
    </row>
    <row r="68" spans="1:15" ht="38.25" customHeight="1" x14ac:dyDescent="0.25">
      <c r="A68" s="169">
        <v>9</v>
      </c>
      <c r="B68" s="170"/>
      <c r="C68" s="171" t="s">
        <v>30</v>
      </c>
      <c r="D68" s="171"/>
      <c r="E68" s="171"/>
      <c r="F68" s="171"/>
      <c r="G68" s="171"/>
      <c r="H68" s="171"/>
      <c r="I68" s="171"/>
      <c r="J68" s="173" t="s">
        <v>235</v>
      </c>
      <c r="K68" s="174"/>
      <c r="L68" s="174"/>
      <c r="M68" s="174"/>
      <c r="N68" s="175"/>
      <c r="O68" s="13">
        <v>4</v>
      </c>
    </row>
    <row r="69" spans="1:15" ht="38.25" customHeight="1" x14ac:dyDescent="0.25">
      <c r="A69" s="191">
        <v>10</v>
      </c>
      <c r="B69" s="192"/>
      <c r="C69" s="197" t="s">
        <v>31</v>
      </c>
      <c r="D69" s="197"/>
      <c r="E69" s="197"/>
      <c r="F69" s="197"/>
      <c r="G69" s="197"/>
      <c r="H69" s="197"/>
      <c r="I69" s="197"/>
      <c r="J69" s="181" t="s">
        <v>238</v>
      </c>
      <c r="K69" s="182"/>
      <c r="L69" s="182"/>
      <c r="M69" s="182"/>
      <c r="N69" s="183"/>
      <c r="O69" s="13">
        <v>4</v>
      </c>
    </row>
    <row r="70" spans="1:15" ht="37.5" customHeight="1" x14ac:dyDescent="0.25">
      <c r="A70" s="193">
        <v>11</v>
      </c>
      <c r="B70" s="194"/>
      <c r="C70" s="207" t="s">
        <v>32</v>
      </c>
      <c r="D70" s="206"/>
      <c r="E70" s="206"/>
      <c r="F70" s="206"/>
      <c r="G70" s="206"/>
      <c r="H70" s="206"/>
      <c r="I70" s="208"/>
      <c r="J70" s="186" t="s">
        <v>239</v>
      </c>
      <c r="K70" s="187"/>
      <c r="L70" s="187"/>
      <c r="M70" s="187"/>
      <c r="N70" s="188"/>
      <c r="O70" s="15">
        <v>3</v>
      </c>
    </row>
    <row r="71" spans="1:15" x14ac:dyDescent="0.25">
      <c r="A71" s="1"/>
      <c r="B71" s="2"/>
      <c r="C71" s="3"/>
      <c r="D71" s="3"/>
      <c r="E71" s="4"/>
      <c r="F71" s="4"/>
      <c r="G71" s="4"/>
      <c r="H71" s="4"/>
      <c r="I71" s="4"/>
      <c r="J71" s="4"/>
      <c r="K71" s="4"/>
      <c r="L71" s="4"/>
      <c r="M71" s="4"/>
      <c r="N71" s="4"/>
      <c r="O71" s="5"/>
    </row>
    <row r="72" spans="1:15" x14ac:dyDescent="0.25">
      <c r="A72" s="6" t="s">
        <v>16</v>
      </c>
      <c r="B72" s="7"/>
      <c r="C72" s="7"/>
      <c r="D72" s="2"/>
      <c r="E72" s="4"/>
      <c r="F72" s="4"/>
      <c r="G72" s="4"/>
      <c r="H72" s="4"/>
      <c r="I72" s="4"/>
      <c r="J72" s="4"/>
      <c r="K72" s="4"/>
      <c r="L72" s="4"/>
      <c r="M72" s="4"/>
      <c r="N72" s="4"/>
      <c r="O72" s="8">
        <f>IF(ISNUMBER(AVERAGE(O68:O70)),AVERAGE(O68:O70),"")</f>
        <v>3.6666666666666665</v>
      </c>
    </row>
    <row r="73" spans="1:15" x14ac:dyDescent="0.25">
      <c r="A73" s="6" t="s">
        <v>228</v>
      </c>
      <c r="B73" s="7"/>
      <c r="C73" s="7"/>
      <c r="D73" s="2"/>
      <c r="E73" s="2"/>
      <c r="F73" s="2"/>
      <c r="G73" s="2"/>
      <c r="H73" s="2"/>
      <c r="I73" s="2"/>
      <c r="J73" s="2"/>
      <c r="K73" s="2"/>
      <c r="L73" s="2"/>
      <c r="M73" s="2"/>
      <c r="N73" s="2"/>
      <c r="O73" s="9" t="str">
        <f>IF(ISNUMBER(O72),(IF(MIN(O68:O70)&lt;2,"DOES NOT COMPLY","COMPLIES")), "NOT SCORED")</f>
        <v>COMPLIES</v>
      </c>
    </row>
    <row r="74" spans="1:15" x14ac:dyDescent="0.25">
      <c r="A74" s="6"/>
      <c r="B74" s="7"/>
      <c r="C74" s="7"/>
      <c r="D74" s="2"/>
      <c r="E74" s="2"/>
      <c r="F74" s="2"/>
      <c r="G74" s="2"/>
      <c r="H74" s="2"/>
      <c r="I74" s="2"/>
      <c r="J74" s="2"/>
      <c r="K74" s="2"/>
      <c r="L74" s="2"/>
      <c r="M74" s="2"/>
      <c r="N74" s="2"/>
      <c r="O74" s="9"/>
    </row>
    <row r="75" spans="1:15" ht="15.6" x14ac:dyDescent="0.25">
      <c r="A75" s="189" t="s">
        <v>33</v>
      </c>
      <c r="B75" s="190"/>
      <c r="C75" s="10" t="s">
        <v>34</v>
      </c>
      <c r="D75" s="10"/>
      <c r="E75" s="10"/>
      <c r="F75" s="10"/>
      <c r="G75" s="10"/>
      <c r="H75" s="10"/>
      <c r="I75" s="10"/>
      <c r="J75" s="10"/>
      <c r="K75" s="10"/>
      <c r="L75" s="10"/>
      <c r="M75" s="10"/>
      <c r="N75" s="10"/>
      <c r="O75" s="11"/>
    </row>
    <row r="76" spans="1:15" x14ac:dyDescent="0.25">
      <c r="A76" s="165" t="s">
        <v>11</v>
      </c>
      <c r="B76" s="166"/>
      <c r="C76" s="167" t="s">
        <v>12</v>
      </c>
      <c r="D76" s="167"/>
      <c r="E76" s="167"/>
      <c r="F76" s="167"/>
      <c r="G76" s="167"/>
      <c r="H76" s="167"/>
      <c r="I76" s="167"/>
      <c r="J76" s="168" t="s">
        <v>13</v>
      </c>
      <c r="K76" s="168"/>
      <c r="L76" s="168"/>
      <c r="M76" s="168"/>
      <c r="N76" s="168"/>
      <c r="O76" s="12" t="s">
        <v>14</v>
      </c>
    </row>
    <row r="77" spans="1:15" ht="39.75" customHeight="1" x14ac:dyDescent="0.25">
      <c r="A77" s="209">
        <v>12</v>
      </c>
      <c r="B77" s="210"/>
      <c r="C77" s="211" t="s">
        <v>35</v>
      </c>
      <c r="D77" s="211"/>
      <c r="E77" s="211"/>
      <c r="F77" s="211"/>
      <c r="G77" s="211"/>
      <c r="H77" s="211"/>
      <c r="I77" s="211"/>
      <c r="J77" s="212" t="s">
        <v>240</v>
      </c>
      <c r="K77" s="213"/>
      <c r="L77" s="213"/>
      <c r="M77" s="213"/>
      <c r="N77" s="214"/>
      <c r="O77" s="17">
        <v>4</v>
      </c>
    </row>
    <row r="78" spans="1:15" x14ac:dyDescent="0.25">
      <c r="A78" s="1"/>
      <c r="B78" s="2"/>
      <c r="C78" s="3"/>
      <c r="D78" s="3"/>
      <c r="E78" s="4"/>
      <c r="F78" s="4"/>
      <c r="G78" s="4"/>
      <c r="H78" s="4"/>
      <c r="I78" s="4"/>
      <c r="J78" s="4"/>
      <c r="K78" s="4"/>
      <c r="L78" s="4"/>
      <c r="M78" s="4"/>
      <c r="N78" s="4"/>
      <c r="O78" s="5"/>
    </row>
    <row r="79" spans="1:15" x14ac:dyDescent="0.25">
      <c r="A79" s="6" t="s">
        <v>16</v>
      </c>
      <c r="B79" s="7"/>
      <c r="C79" s="7"/>
      <c r="D79" s="2"/>
      <c r="E79" s="4"/>
      <c r="F79" s="4"/>
      <c r="G79" s="4"/>
      <c r="H79" s="4"/>
      <c r="I79" s="4"/>
      <c r="J79" s="4"/>
      <c r="K79" s="4"/>
      <c r="L79" s="4"/>
      <c r="M79" s="4"/>
      <c r="N79" s="4"/>
      <c r="O79" s="8">
        <f>IF(ISNUMBER(O77),O77," ")</f>
        <v>4</v>
      </c>
    </row>
    <row r="80" spans="1:15" x14ac:dyDescent="0.25">
      <c r="A80" s="6" t="s">
        <v>228</v>
      </c>
      <c r="B80" s="7"/>
      <c r="C80" s="7"/>
      <c r="D80" s="2"/>
      <c r="E80" s="2"/>
      <c r="F80" s="2"/>
      <c r="G80" s="2"/>
      <c r="H80" s="2"/>
      <c r="I80" s="2"/>
      <c r="J80" s="2"/>
      <c r="K80" s="2"/>
      <c r="L80" s="2"/>
      <c r="M80" s="2"/>
      <c r="N80" s="2"/>
      <c r="O80" s="9" t="str">
        <f>IF(ISNUMBER(O79),(IF(O79&lt;2,"DOES NOT COMPLY","COMPLIES")), "NOT SCORED")</f>
        <v>COMPLIES</v>
      </c>
    </row>
    <row r="81" spans="1:15" x14ac:dyDescent="0.25">
      <c r="A81" s="6"/>
      <c r="B81" s="7"/>
      <c r="C81" s="7"/>
      <c r="D81" s="2"/>
      <c r="E81" s="2"/>
      <c r="F81" s="2"/>
      <c r="G81" s="2"/>
      <c r="H81" s="2"/>
      <c r="I81" s="2"/>
      <c r="J81" s="2"/>
      <c r="K81" s="2"/>
      <c r="L81" s="2"/>
      <c r="M81" s="2"/>
      <c r="N81" s="2"/>
      <c r="O81" s="9"/>
    </row>
    <row r="82" spans="1:15" ht="15.6" x14ac:dyDescent="0.25">
      <c r="A82" s="189" t="s">
        <v>36</v>
      </c>
      <c r="B82" s="190"/>
      <c r="C82" s="10" t="s">
        <v>37</v>
      </c>
      <c r="D82" s="10"/>
      <c r="E82" s="10"/>
      <c r="F82" s="10"/>
      <c r="G82" s="10"/>
      <c r="H82" s="10"/>
      <c r="I82" s="10"/>
      <c r="J82" s="10"/>
      <c r="K82" s="10"/>
      <c r="L82" s="10"/>
      <c r="M82" s="10"/>
      <c r="N82" s="10"/>
      <c r="O82" s="11"/>
    </row>
    <row r="83" spans="1:15" x14ac:dyDescent="0.25">
      <c r="A83" s="165" t="s">
        <v>11</v>
      </c>
      <c r="B83" s="166"/>
      <c r="C83" s="167" t="s">
        <v>12</v>
      </c>
      <c r="D83" s="167"/>
      <c r="E83" s="167"/>
      <c r="F83" s="167"/>
      <c r="G83" s="167"/>
      <c r="H83" s="167"/>
      <c r="I83" s="167"/>
      <c r="J83" s="168" t="s">
        <v>13</v>
      </c>
      <c r="K83" s="168"/>
      <c r="L83" s="168"/>
      <c r="M83" s="168"/>
      <c r="N83" s="168"/>
      <c r="O83" s="12" t="s">
        <v>14</v>
      </c>
    </row>
    <row r="84" spans="1:15" ht="27.75" customHeight="1" x14ac:dyDescent="0.25">
      <c r="A84" s="169">
        <v>13</v>
      </c>
      <c r="B84" s="170"/>
      <c r="C84" s="215" t="s">
        <v>38</v>
      </c>
      <c r="D84" s="215"/>
      <c r="E84" s="215"/>
      <c r="F84" s="215"/>
      <c r="G84" s="215"/>
      <c r="H84" s="215"/>
      <c r="I84" s="215"/>
      <c r="J84" s="173"/>
      <c r="K84" s="174"/>
      <c r="L84" s="174"/>
      <c r="M84" s="174"/>
      <c r="N84" s="175"/>
      <c r="O84" s="216">
        <v>4</v>
      </c>
    </row>
    <row r="85" spans="1:15" x14ac:dyDescent="0.25">
      <c r="A85" s="191"/>
      <c r="B85" s="192"/>
      <c r="C85" s="219" t="s">
        <v>39</v>
      </c>
      <c r="D85" s="219"/>
      <c r="E85" s="219"/>
      <c r="F85" s="219"/>
      <c r="G85" s="219"/>
      <c r="H85" s="219"/>
      <c r="I85" s="220"/>
      <c r="J85" s="181" t="s">
        <v>241</v>
      </c>
      <c r="K85" s="182"/>
      <c r="L85" s="182"/>
      <c r="M85" s="182"/>
      <c r="N85" s="183"/>
      <c r="O85" s="217"/>
    </row>
    <row r="86" spans="1:15" x14ac:dyDescent="0.25">
      <c r="A86" s="191"/>
      <c r="B86" s="192"/>
      <c r="C86" s="221" t="s">
        <v>40</v>
      </c>
      <c r="D86" s="221"/>
      <c r="E86" s="221"/>
      <c r="F86" s="221"/>
      <c r="G86" s="221"/>
      <c r="H86" s="221"/>
      <c r="I86" s="222"/>
      <c r="J86" s="181"/>
      <c r="K86" s="182"/>
      <c r="L86" s="182"/>
      <c r="M86" s="182"/>
      <c r="N86" s="183"/>
      <c r="O86" s="218"/>
    </row>
    <row r="87" spans="1:15" x14ac:dyDescent="0.25">
      <c r="A87" s="191">
        <v>14</v>
      </c>
      <c r="B87" s="192"/>
      <c r="C87" s="195" t="s">
        <v>41</v>
      </c>
      <c r="D87" s="195"/>
      <c r="E87" s="195"/>
      <c r="F87" s="195"/>
      <c r="G87" s="195"/>
      <c r="H87" s="195"/>
      <c r="I87" s="195"/>
      <c r="J87" s="181"/>
      <c r="K87" s="182"/>
      <c r="L87" s="182"/>
      <c r="M87" s="182"/>
      <c r="N87" s="183"/>
      <c r="O87" s="176">
        <v>4</v>
      </c>
    </row>
    <row r="88" spans="1:15" x14ac:dyDescent="0.25">
      <c r="A88" s="191"/>
      <c r="B88" s="192"/>
      <c r="C88" s="179" t="s">
        <v>42</v>
      </c>
      <c r="D88" s="219"/>
      <c r="E88" s="219"/>
      <c r="F88" s="219"/>
      <c r="G88" s="219"/>
      <c r="H88" s="219"/>
      <c r="I88" s="220"/>
      <c r="J88" s="181" t="s">
        <v>235</v>
      </c>
      <c r="K88" s="182"/>
      <c r="L88" s="182"/>
      <c r="M88" s="182"/>
      <c r="N88" s="183"/>
      <c r="O88" s="177"/>
    </row>
    <row r="89" spans="1:15" x14ac:dyDescent="0.25">
      <c r="A89" s="191"/>
      <c r="B89" s="192"/>
      <c r="C89" s="179" t="s">
        <v>43</v>
      </c>
      <c r="D89" s="219"/>
      <c r="E89" s="219"/>
      <c r="F89" s="219"/>
      <c r="G89" s="219"/>
      <c r="H89" s="219"/>
      <c r="I89" s="220"/>
      <c r="J89" s="181" t="s">
        <v>235</v>
      </c>
      <c r="K89" s="182"/>
      <c r="L89" s="182"/>
      <c r="M89" s="182"/>
      <c r="N89" s="183"/>
      <c r="O89" s="177"/>
    </row>
    <row r="90" spans="1:15" x14ac:dyDescent="0.25">
      <c r="A90" s="191"/>
      <c r="B90" s="192"/>
      <c r="C90" s="179" t="s">
        <v>44</v>
      </c>
      <c r="D90" s="219"/>
      <c r="E90" s="219"/>
      <c r="F90" s="219"/>
      <c r="G90" s="219"/>
      <c r="H90" s="219"/>
      <c r="I90" s="220"/>
      <c r="J90" s="181" t="s">
        <v>235</v>
      </c>
      <c r="K90" s="182"/>
      <c r="L90" s="182"/>
      <c r="M90" s="182"/>
      <c r="N90" s="183"/>
      <c r="O90" s="177"/>
    </row>
    <row r="91" spans="1:15" x14ac:dyDescent="0.25">
      <c r="A91" s="191"/>
      <c r="B91" s="192"/>
      <c r="C91" s="179" t="s">
        <v>45</v>
      </c>
      <c r="D91" s="219"/>
      <c r="E91" s="219"/>
      <c r="F91" s="219"/>
      <c r="G91" s="219"/>
      <c r="H91" s="219"/>
      <c r="I91" s="220"/>
      <c r="J91" s="181" t="s">
        <v>235</v>
      </c>
      <c r="K91" s="182"/>
      <c r="L91" s="182"/>
      <c r="M91" s="182"/>
      <c r="N91" s="183"/>
      <c r="O91" s="177"/>
    </row>
    <row r="92" spans="1:15" x14ac:dyDescent="0.25">
      <c r="A92" s="191"/>
      <c r="B92" s="192"/>
      <c r="C92" s="179" t="s">
        <v>46</v>
      </c>
      <c r="D92" s="219"/>
      <c r="E92" s="219"/>
      <c r="F92" s="219"/>
      <c r="G92" s="219"/>
      <c r="H92" s="219"/>
      <c r="I92" s="220"/>
      <c r="J92" s="181" t="s">
        <v>235</v>
      </c>
      <c r="K92" s="182"/>
      <c r="L92" s="182"/>
      <c r="M92" s="182"/>
      <c r="N92" s="183"/>
      <c r="O92" s="177"/>
    </row>
    <row r="93" spans="1:15" x14ac:dyDescent="0.25">
      <c r="A93" s="191"/>
      <c r="B93" s="192"/>
      <c r="C93" s="179" t="s">
        <v>47</v>
      </c>
      <c r="D93" s="219"/>
      <c r="E93" s="219"/>
      <c r="F93" s="219"/>
      <c r="G93" s="219"/>
      <c r="H93" s="219"/>
      <c r="I93" s="220"/>
      <c r="J93" s="181" t="s">
        <v>235</v>
      </c>
      <c r="K93" s="182"/>
      <c r="L93" s="182"/>
      <c r="M93" s="182"/>
      <c r="N93" s="183"/>
      <c r="O93" s="177"/>
    </row>
    <row r="94" spans="1:15" x14ac:dyDescent="0.25">
      <c r="A94" s="191"/>
      <c r="B94" s="192"/>
      <c r="C94" s="179" t="s">
        <v>48</v>
      </c>
      <c r="D94" s="219"/>
      <c r="E94" s="219"/>
      <c r="F94" s="219"/>
      <c r="G94" s="219"/>
      <c r="H94" s="219"/>
      <c r="I94" s="220"/>
      <c r="J94" s="181" t="s">
        <v>235</v>
      </c>
      <c r="K94" s="182"/>
      <c r="L94" s="182"/>
      <c r="M94" s="182"/>
      <c r="N94" s="183"/>
      <c r="O94" s="177"/>
    </row>
    <row r="95" spans="1:15" x14ac:dyDescent="0.25">
      <c r="A95" s="191"/>
      <c r="B95" s="192"/>
      <c r="C95" s="179" t="s">
        <v>49</v>
      </c>
      <c r="D95" s="219"/>
      <c r="E95" s="219"/>
      <c r="F95" s="219"/>
      <c r="G95" s="219"/>
      <c r="H95" s="219"/>
      <c r="I95" s="220"/>
      <c r="J95" s="181" t="s">
        <v>235</v>
      </c>
      <c r="K95" s="182"/>
      <c r="L95" s="182"/>
      <c r="M95" s="182"/>
      <c r="N95" s="183"/>
      <c r="O95" s="177"/>
    </row>
    <row r="96" spans="1:15" x14ac:dyDescent="0.25">
      <c r="A96" s="191"/>
      <c r="B96" s="192"/>
      <c r="C96" s="179" t="s">
        <v>50</v>
      </c>
      <c r="D96" s="219"/>
      <c r="E96" s="219"/>
      <c r="F96" s="219"/>
      <c r="G96" s="219"/>
      <c r="H96" s="219"/>
      <c r="I96" s="220"/>
      <c r="J96" s="181" t="s">
        <v>235</v>
      </c>
      <c r="K96" s="182"/>
      <c r="L96" s="182"/>
      <c r="M96" s="182"/>
      <c r="N96" s="183"/>
      <c r="O96" s="177"/>
    </row>
    <row r="97" spans="1:15" x14ac:dyDescent="0.25">
      <c r="A97" s="191"/>
      <c r="B97" s="192"/>
      <c r="C97" s="179" t="s">
        <v>51</v>
      </c>
      <c r="D97" s="219"/>
      <c r="E97" s="219"/>
      <c r="F97" s="219"/>
      <c r="G97" s="219"/>
      <c r="H97" s="219"/>
      <c r="I97" s="220"/>
      <c r="J97" s="181" t="s">
        <v>235</v>
      </c>
      <c r="K97" s="182"/>
      <c r="L97" s="182"/>
      <c r="M97" s="182"/>
      <c r="N97" s="183"/>
      <c r="O97" s="177"/>
    </row>
    <row r="98" spans="1:15" x14ac:dyDescent="0.25">
      <c r="A98" s="191"/>
      <c r="B98" s="192"/>
      <c r="C98" s="179" t="s">
        <v>52</v>
      </c>
      <c r="D98" s="219"/>
      <c r="E98" s="219"/>
      <c r="F98" s="219"/>
      <c r="G98" s="219"/>
      <c r="H98" s="219"/>
      <c r="I98" s="220"/>
      <c r="J98" s="181" t="s">
        <v>235</v>
      </c>
      <c r="K98" s="182"/>
      <c r="L98" s="182"/>
      <c r="M98" s="182"/>
      <c r="N98" s="183"/>
      <c r="O98" s="177"/>
    </row>
    <row r="99" spans="1:15" x14ac:dyDescent="0.25">
      <c r="A99" s="191"/>
      <c r="B99" s="192"/>
      <c r="C99" s="179" t="s">
        <v>53</v>
      </c>
      <c r="D99" s="219"/>
      <c r="E99" s="219"/>
      <c r="F99" s="219"/>
      <c r="G99" s="219"/>
      <c r="H99" s="219"/>
      <c r="I99" s="220"/>
      <c r="J99" s="181" t="s">
        <v>235</v>
      </c>
      <c r="K99" s="182"/>
      <c r="L99" s="182"/>
      <c r="M99" s="182"/>
      <c r="N99" s="183"/>
      <c r="O99" s="177"/>
    </row>
    <row r="100" spans="1:15" x14ac:dyDescent="0.25">
      <c r="A100" s="191"/>
      <c r="B100" s="192"/>
      <c r="C100" s="179" t="s">
        <v>54</v>
      </c>
      <c r="D100" s="219"/>
      <c r="E100" s="219"/>
      <c r="F100" s="219"/>
      <c r="G100" s="219"/>
      <c r="H100" s="219"/>
      <c r="I100" s="220"/>
      <c r="J100" s="181" t="s">
        <v>242</v>
      </c>
      <c r="K100" s="182"/>
      <c r="L100" s="182"/>
      <c r="M100" s="182"/>
      <c r="N100" s="183"/>
      <c r="O100" s="177"/>
    </row>
    <row r="101" spans="1:15" ht="25.5" customHeight="1" x14ac:dyDescent="0.25">
      <c r="A101" s="191"/>
      <c r="B101" s="192"/>
      <c r="C101" s="223" t="s">
        <v>55</v>
      </c>
      <c r="D101" s="179"/>
      <c r="E101" s="179"/>
      <c r="F101" s="179"/>
      <c r="G101" s="179"/>
      <c r="H101" s="179"/>
      <c r="I101" s="180"/>
      <c r="J101" s="181" t="s">
        <v>243</v>
      </c>
      <c r="K101" s="182"/>
      <c r="L101" s="182"/>
      <c r="M101" s="182"/>
      <c r="N101" s="183"/>
      <c r="O101" s="198"/>
    </row>
    <row r="102" spans="1:15" ht="25.5" customHeight="1" x14ac:dyDescent="0.25">
      <c r="A102" s="191">
        <v>15</v>
      </c>
      <c r="B102" s="192"/>
      <c r="C102" s="195" t="s">
        <v>56</v>
      </c>
      <c r="D102" s="195"/>
      <c r="E102" s="195"/>
      <c r="F102" s="195"/>
      <c r="G102" s="195"/>
      <c r="H102" s="195"/>
      <c r="I102" s="195"/>
      <c r="J102" s="181"/>
      <c r="K102" s="182"/>
      <c r="L102" s="182"/>
      <c r="M102" s="182"/>
      <c r="N102" s="183"/>
      <c r="O102" s="176">
        <v>2</v>
      </c>
    </row>
    <row r="103" spans="1:15" x14ac:dyDescent="0.25">
      <c r="A103" s="191"/>
      <c r="B103" s="192"/>
      <c r="C103" s="179" t="s">
        <v>57</v>
      </c>
      <c r="D103" s="219"/>
      <c r="E103" s="219"/>
      <c r="F103" s="219"/>
      <c r="G103" s="219"/>
      <c r="H103" s="219"/>
      <c r="I103" s="220"/>
      <c r="J103" s="181" t="s">
        <v>235</v>
      </c>
      <c r="K103" s="182"/>
      <c r="L103" s="182"/>
      <c r="M103" s="182"/>
      <c r="N103" s="183"/>
      <c r="O103" s="177"/>
    </row>
    <row r="104" spans="1:15" x14ac:dyDescent="0.25">
      <c r="A104" s="191"/>
      <c r="B104" s="192"/>
      <c r="C104" s="179" t="s">
        <v>58</v>
      </c>
      <c r="D104" s="219"/>
      <c r="E104" s="219"/>
      <c r="F104" s="219"/>
      <c r="G104" s="219"/>
      <c r="H104" s="219"/>
      <c r="I104" s="220"/>
      <c r="J104" s="181" t="s">
        <v>235</v>
      </c>
      <c r="K104" s="182"/>
      <c r="L104" s="182"/>
      <c r="M104" s="182"/>
      <c r="N104" s="183"/>
      <c r="O104" s="177"/>
    </row>
    <row r="105" spans="1:15" x14ac:dyDescent="0.25">
      <c r="A105" s="191"/>
      <c r="B105" s="192"/>
      <c r="C105" s="179" t="s">
        <v>59</v>
      </c>
      <c r="D105" s="219"/>
      <c r="E105" s="219"/>
      <c r="F105" s="219"/>
      <c r="G105" s="219"/>
      <c r="H105" s="219"/>
      <c r="I105" s="220"/>
      <c r="J105" s="181" t="s">
        <v>235</v>
      </c>
      <c r="K105" s="182"/>
      <c r="L105" s="182"/>
      <c r="M105" s="182"/>
      <c r="N105" s="183"/>
      <c r="O105" s="177"/>
    </row>
    <row r="106" spans="1:15" x14ac:dyDescent="0.25">
      <c r="A106" s="191"/>
      <c r="B106" s="192"/>
      <c r="C106" s="179" t="s">
        <v>60</v>
      </c>
      <c r="D106" s="219"/>
      <c r="E106" s="219"/>
      <c r="F106" s="219"/>
      <c r="G106" s="219"/>
      <c r="H106" s="219"/>
      <c r="I106" s="220"/>
      <c r="J106" s="181" t="s">
        <v>235</v>
      </c>
      <c r="K106" s="182"/>
      <c r="L106" s="182"/>
      <c r="M106" s="182"/>
      <c r="N106" s="183"/>
      <c r="O106" s="198"/>
    </row>
    <row r="107" spans="1:15" ht="26.25" customHeight="1" x14ac:dyDescent="0.25">
      <c r="A107" s="191">
        <v>16</v>
      </c>
      <c r="B107" s="192"/>
      <c r="C107" s="224" t="s">
        <v>61</v>
      </c>
      <c r="D107" s="225"/>
      <c r="E107" s="225"/>
      <c r="F107" s="225"/>
      <c r="G107" s="225"/>
      <c r="H107" s="225"/>
      <c r="I107" s="226"/>
      <c r="J107" s="181" t="s">
        <v>235</v>
      </c>
      <c r="K107" s="182"/>
      <c r="L107" s="182"/>
      <c r="M107" s="182"/>
      <c r="N107" s="183"/>
      <c r="O107" s="20">
        <v>4</v>
      </c>
    </row>
    <row r="108" spans="1:15" ht="26.25" customHeight="1" x14ac:dyDescent="0.25">
      <c r="A108" s="191">
        <v>17</v>
      </c>
      <c r="B108" s="192"/>
      <c r="C108" s="195" t="s">
        <v>62</v>
      </c>
      <c r="D108" s="195"/>
      <c r="E108" s="195"/>
      <c r="F108" s="195"/>
      <c r="G108" s="195"/>
      <c r="H108" s="195"/>
      <c r="I108" s="195"/>
      <c r="J108" s="181" t="s">
        <v>235</v>
      </c>
      <c r="K108" s="182"/>
      <c r="L108" s="182"/>
      <c r="M108" s="182"/>
      <c r="N108" s="183"/>
      <c r="O108" s="176">
        <v>4</v>
      </c>
    </row>
    <row r="109" spans="1:15" ht="25.5" customHeight="1" x14ac:dyDescent="0.25">
      <c r="A109" s="191"/>
      <c r="B109" s="192"/>
      <c r="C109" s="179" t="s">
        <v>63</v>
      </c>
      <c r="D109" s="219"/>
      <c r="E109" s="219"/>
      <c r="F109" s="219"/>
      <c r="G109" s="219"/>
      <c r="H109" s="219"/>
      <c r="I109" s="220"/>
      <c r="J109" s="181" t="s">
        <v>235</v>
      </c>
      <c r="K109" s="182"/>
      <c r="L109" s="182"/>
      <c r="M109" s="182"/>
      <c r="N109" s="183"/>
      <c r="O109" s="177"/>
    </row>
    <row r="110" spans="1:15" x14ac:dyDescent="0.25">
      <c r="A110" s="191"/>
      <c r="B110" s="192"/>
      <c r="C110" s="179" t="s">
        <v>64</v>
      </c>
      <c r="D110" s="219"/>
      <c r="E110" s="219"/>
      <c r="F110" s="219"/>
      <c r="G110" s="219"/>
      <c r="H110" s="219"/>
      <c r="I110" s="220"/>
      <c r="J110" s="181" t="s">
        <v>244</v>
      </c>
      <c r="K110" s="182"/>
      <c r="L110" s="182"/>
      <c r="M110" s="182"/>
      <c r="N110" s="183"/>
      <c r="O110" s="177"/>
    </row>
    <row r="111" spans="1:15" x14ac:dyDescent="0.25">
      <c r="A111" s="191"/>
      <c r="B111" s="192"/>
      <c r="C111" s="179" t="s">
        <v>65</v>
      </c>
      <c r="D111" s="219"/>
      <c r="E111" s="219"/>
      <c r="F111" s="219"/>
      <c r="G111" s="219"/>
      <c r="H111" s="219"/>
      <c r="I111" s="220"/>
      <c r="J111" s="181" t="s">
        <v>235</v>
      </c>
      <c r="K111" s="182"/>
      <c r="L111" s="182"/>
      <c r="M111" s="182"/>
      <c r="N111" s="183"/>
      <c r="O111" s="177"/>
    </row>
    <row r="112" spans="1:15" x14ac:dyDescent="0.25">
      <c r="A112" s="191">
        <v>18</v>
      </c>
      <c r="B112" s="192"/>
      <c r="C112" s="224" t="s">
        <v>66</v>
      </c>
      <c r="D112" s="225"/>
      <c r="E112" s="225"/>
      <c r="F112" s="225"/>
      <c r="G112" s="225"/>
      <c r="H112" s="225"/>
      <c r="I112" s="226"/>
      <c r="J112" s="181" t="s">
        <v>235</v>
      </c>
      <c r="K112" s="182"/>
      <c r="L112" s="182"/>
      <c r="M112" s="182"/>
      <c r="N112" s="183"/>
      <c r="O112" s="20">
        <v>4</v>
      </c>
    </row>
    <row r="113" spans="1:15" ht="25.5" customHeight="1" x14ac:dyDescent="0.25">
      <c r="A113" s="191">
        <v>19</v>
      </c>
      <c r="B113" s="192"/>
      <c r="C113" s="197" t="s">
        <v>67</v>
      </c>
      <c r="D113" s="197"/>
      <c r="E113" s="197"/>
      <c r="F113" s="197"/>
      <c r="G113" s="197"/>
      <c r="H113" s="197"/>
      <c r="I113" s="197"/>
      <c r="J113" s="181" t="s">
        <v>235</v>
      </c>
      <c r="K113" s="182"/>
      <c r="L113" s="182"/>
      <c r="M113" s="182"/>
      <c r="N113" s="183"/>
      <c r="O113" s="20">
        <v>3</v>
      </c>
    </row>
    <row r="114" spans="1:15" ht="26.25" customHeight="1" x14ac:dyDescent="0.25">
      <c r="A114" s="191">
        <v>20</v>
      </c>
      <c r="B114" s="192"/>
      <c r="C114" s="195" t="s">
        <v>223</v>
      </c>
      <c r="D114" s="195"/>
      <c r="E114" s="195"/>
      <c r="F114" s="195"/>
      <c r="G114" s="195"/>
      <c r="H114" s="195"/>
      <c r="I114" s="195"/>
      <c r="J114" s="181" t="s">
        <v>235</v>
      </c>
      <c r="K114" s="182"/>
      <c r="L114" s="182"/>
      <c r="M114" s="182"/>
      <c r="N114" s="183"/>
      <c r="O114" s="176">
        <v>3</v>
      </c>
    </row>
    <row r="115" spans="1:15" ht="26.25" customHeight="1" x14ac:dyDescent="0.25">
      <c r="A115" s="191"/>
      <c r="B115" s="192"/>
      <c r="C115" s="221" t="s">
        <v>68</v>
      </c>
      <c r="D115" s="221"/>
      <c r="E115" s="221"/>
      <c r="F115" s="221"/>
      <c r="G115" s="221"/>
      <c r="H115" s="221"/>
      <c r="I115" s="222"/>
      <c r="J115" s="181" t="s">
        <v>235</v>
      </c>
      <c r="K115" s="182"/>
      <c r="L115" s="182"/>
      <c r="M115" s="182"/>
      <c r="N115" s="183"/>
      <c r="O115" s="198"/>
    </row>
    <row r="116" spans="1:15" ht="25.5" customHeight="1" x14ac:dyDescent="0.25">
      <c r="A116" s="193">
        <v>21</v>
      </c>
      <c r="B116" s="194"/>
      <c r="C116" s="227" t="s">
        <v>69</v>
      </c>
      <c r="D116" s="227"/>
      <c r="E116" s="227"/>
      <c r="F116" s="227"/>
      <c r="G116" s="227"/>
      <c r="H116" s="227"/>
      <c r="I116" s="227"/>
      <c r="J116" s="186" t="s">
        <v>235</v>
      </c>
      <c r="K116" s="187"/>
      <c r="L116" s="187"/>
      <c r="M116" s="187"/>
      <c r="N116" s="188"/>
      <c r="O116" s="15">
        <v>3</v>
      </c>
    </row>
    <row r="117" spans="1:15" x14ac:dyDescent="0.25">
      <c r="A117" s="1"/>
      <c r="B117" s="2"/>
      <c r="C117" s="3"/>
      <c r="D117" s="3"/>
      <c r="E117" s="4"/>
      <c r="F117" s="4"/>
      <c r="G117" s="4"/>
      <c r="H117" s="4"/>
      <c r="I117" s="4"/>
      <c r="J117" s="4"/>
      <c r="K117" s="4"/>
      <c r="L117" s="4"/>
      <c r="M117" s="4"/>
      <c r="N117" s="4"/>
      <c r="O117" s="5"/>
    </row>
    <row r="118" spans="1:15" x14ac:dyDescent="0.25">
      <c r="A118" s="6" t="s">
        <v>16</v>
      </c>
      <c r="B118" s="7"/>
      <c r="C118" s="7"/>
      <c r="D118" s="2"/>
      <c r="E118" s="4"/>
      <c r="F118" s="4"/>
      <c r="G118" s="4"/>
      <c r="H118" s="4"/>
      <c r="I118" s="4"/>
      <c r="J118" s="4"/>
      <c r="K118" s="4"/>
      <c r="L118" s="4"/>
      <c r="M118" s="4"/>
      <c r="N118" s="4"/>
      <c r="O118" s="8">
        <f>IF(ISNUMBER(AVERAGE(O84:O116)),AVERAGE(O84:O116),"")</f>
        <v>3.4444444444444446</v>
      </c>
    </row>
    <row r="119" spans="1:15" x14ac:dyDescent="0.25">
      <c r="A119" s="6" t="s">
        <v>227</v>
      </c>
      <c r="B119" s="7"/>
      <c r="C119" s="7"/>
      <c r="D119" s="2"/>
      <c r="E119" s="2"/>
      <c r="F119" s="2"/>
      <c r="G119" s="2"/>
      <c r="H119" s="2"/>
      <c r="I119" s="2"/>
      <c r="J119" s="2"/>
      <c r="K119" s="2"/>
      <c r="L119" s="2"/>
      <c r="M119" s="2"/>
      <c r="N119" s="2"/>
      <c r="O119" s="9" t="str">
        <f>IF(ISNUMBER(O118),(IF(MIN(O84:O116)&lt;2,"DOES NOT COMPLY","COMPLIES")), "NOT SCORED")</f>
        <v>COMPLIES</v>
      </c>
    </row>
    <row r="120" spans="1:15" x14ac:dyDescent="0.25">
      <c r="A120" s="21"/>
      <c r="B120" s="22"/>
      <c r="C120" s="22"/>
      <c r="D120" s="23"/>
      <c r="E120" s="23"/>
      <c r="F120" s="23"/>
      <c r="G120" s="23"/>
      <c r="H120" s="23"/>
      <c r="I120" s="23"/>
      <c r="J120" s="23"/>
      <c r="K120" s="23"/>
      <c r="L120" s="23"/>
      <c r="M120" s="23"/>
      <c r="N120" s="23"/>
      <c r="O120" s="24"/>
    </row>
    <row r="121" spans="1:15" ht="15.6" x14ac:dyDescent="0.25">
      <c r="A121" s="189" t="s">
        <v>70</v>
      </c>
      <c r="B121" s="190"/>
      <c r="C121" s="10" t="s">
        <v>71</v>
      </c>
      <c r="D121" s="10"/>
      <c r="E121" s="10"/>
      <c r="F121" s="10"/>
      <c r="G121" s="10"/>
      <c r="H121" s="10"/>
      <c r="I121" s="10"/>
      <c r="J121" s="10"/>
      <c r="K121" s="10"/>
      <c r="L121" s="10"/>
      <c r="M121" s="10"/>
      <c r="N121" s="10"/>
      <c r="O121" s="11"/>
    </row>
    <row r="122" spans="1:15" x14ac:dyDescent="0.25">
      <c r="A122" s="165" t="s">
        <v>11</v>
      </c>
      <c r="B122" s="166"/>
      <c r="C122" s="167" t="s">
        <v>12</v>
      </c>
      <c r="D122" s="167"/>
      <c r="E122" s="167"/>
      <c r="F122" s="167"/>
      <c r="G122" s="167"/>
      <c r="H122" s="167"/>
      <c r="I122" s="167"/>
      <c r="J122" s="168" t="s">
        <v>13</v>
      </c>
      <c r="K122" s="168"/>
      <c r="L122" s="168"/>
      <c r="M122" s="168"/>
      <c r="N122" s="168"/>
      <c r="O122" s="12" t="s">
        <v>14</v>
      </c>
    </row>
    <row r="123" spans="1:15" ht="50.25" customHeight="1" x14ac:dyDescent="0.25">
      <c r="A123" s="169">
        <v>22</v>
      </c>
      <c r="B123" s="170"/>
      <c r="C123" s="197" t="s">
        <v>72</v>
      </c>
      <c r="D123" s="197"/>
      <c r="E123" s="197"/>
      <c r="F123" s="197"/>
      <c r="G123" s="197"/>
      <c r="H123" s="197"/>
      <c r="I123" s="197"/>
      <c r="J123" s="173" t="s">
        <v>245</v>
      </c>
      <c r="K123" s="174"/>
      <c r="L123" s="174"/>
      <c r="M123" s="174"/>
      <c r="N123" s="175"/>
      <c r="O123" s="13">
        <v>4</v>
      </c>
    </row>
    <row r="124" spans="1:15" ht="25.5" customHeight="1" x14ac:dyDescent="0.25">
      <c r="A124" s="191">
        <v>23</v>
      </c>
      <c r="B124" s="192"/>
      <c r="C124" s="197" t="s">
        <v>73</v>
      </c>
      <c r="D124" s="197"/>
      <c r="E124" s="197"/>
      <c r="F124" s="197"/>
      <c r="G124" s="197"/>
      <c r="H124" s="197"/>
      <c r="I124" s="197"/>
      <c r="J124" s="181" t="s">
        <v>246</v>
      </c>
      <c r="K124" s="182"/>
      <c r="L124" s="182"/>
      <c r="M124" s="182"/>
      <c r="N124" s="183"/>
      <c r="O124" s="13">
        <v>4</v>
      </c>
    </row>
    <row r="125" spans="1:15" ht="25.5" customHeight="1" x14ac:dyDescent="0.25">
      <c r="A125" s="191">
        <v>24</v>
      </c>
      <c r="B125" s="192"/>
      <c r="C125" s="197" t="s">
        <v>74</v>
      </c>
      <c r="D125" s="197"/>
      <c r="E125" s="197"/>
      <c r="F125" s="197"/>
      <c r="G125" s="197"/>
      <c r="H125" s="197"/>
      <c r="I125" s="197"/>
      <c r="J125" s="181" t="s">
        <v>247</v>
      </c>
      <c r="K125" s="182"/>
      <c r="L125" s="182"/>
      <c r="M125" s="182"/>
      <c r="N125" s="183"/>
      <c r="O125" s="13">
        <v>2</v>
      </c>
    </row>
    <row r="126" spans="1:15" ht="38.25" customHeight="1" x14ac:dyDescent="0.25">
      <c r="A126" s="191">
        <v>25</v>
      </c>
      <c r="B126" s="192"/>
      <c r="C126" s="197" t="s">
        <v>75</v>
      </c>
      <c r="D126" s="197"/>
      <c r="E126" s="197"/>
      <c r="F126" s="197"/>
      <c r="G126" s="197"/>
      <c r="H126" s="197"/>
      <c r="I126" s="197"/>
      <c r="J126" s="181" t="s">
        <v>248</v>
      </c>
      <c r="K126" s="182"/>
      <c r="L126" s="182"/>
      <c r="M126" s="182"/>
      <c r="N126" s="183"/>
      <c r="O126" s="13">
        <v>2</v>
      </c>
    </row>
    <row r="127" spans="1:15" ht="38.25" customHeight="1" x14ac:dyDescent="0.25">
      <c r="A127" s="191">
        <v>26</v>
      </c>
      <c r="B127" s="192"/>
      <c r="C127" s="197" t="s">
        <v>76</v>
      </c>
      <c r="D127" s="197"/>
      <c r="E127" s="197"/>
      <c r="F127" s="197"/>
      <c r="G127" s="197"/>
      <c r="H127" s="197"/>
      <c r="I127" s="197"/>
      <c r="J127" s="181" t="s">
        <v>249</v>
      </c>
      <c r="K127" s="182"/>
      <c r="L127" s="182"/>
      <c r="M127" s="182"/>
      <c r="N127" s="183"/>
      <c r="O127" s="13">
        <v>4</v>
      </c>
    </row>
    <row r="128" spans="1:15" ht="26.25" customHeight="1" x14ac:dyDescent="0.25">
      <c r="A128" s="191">
        <v>27</v>
      </c>
      <c r="B128" s="192"/>
      <c r="C128" s="195" t="s">
        <v>77</v>
      </c>
      <c r="D128" s="195"/>
      <c r="E128" s="195"/>
      <c r="F128" s="195"/>
      <c r="G128" s="195"/>
      <c r="H128" s="195"/>
      <c r="I128" s="195"/>
      <c r="J128" s="181" t="s">
        <v>250</v>
      </c>
      <c r="K128" s="182"/>
      <c r="L128" s="182"/>
      <c r="M128" s="182"/>
      <c r="N128" s="183"/>
      <c r="O128" s="13">
        <v>3</v>
      </c>
    </row>
    <row r="129" spans="1:15" ht="25.5" customHeight="1" x14ac:dyDescent="0.25">
      <c r="A129" s="193">
        <v>28</v>
      </c>
      <c r="B129" s="194"/>
      <c r="C129" s="206" t="s">
        <v>78</v>
      </c>
      <c r="D129" s="206"/>
      <c r="E129" s="206"/>
      <c r="F129" s="206"/>
      <c r="G129" s="206"/>
      <c r="H129" s="206"/>
      <c r="I129" s="206"/>
      <c r="J129" s="186" t="s">
        <v>251</v>
      </c>
      <c r="K129" s="187"/>
      <c r="L129" s="187"/>
      <c r="M129" s="187"/>
      <c r="N129" s="188"/>
      <c r="O129" s="15">
        <v>2</v>
      </c>
    </row>
    <row r="130" spans="1:15" x14ac:dyDescent="0.25">
      <c r="A130" s="1"/>
      <c r="B130" s="2"/>
      <c r="C130" s="3"/>
      <c r="D130" s="3"/>
      <c r="E130" s="4"/>
      <c r="F130" s="4"/>
      <c r="G130" s="4"/>
      <c r="H130" s="4"/>
      <c r="I130" s="4"/>
      <c r="J130" s="4"/>
      <c r="K130" s="4"/>
      <c r="L130" s="4"/>
      <c r="M130" s="4"/>
      <c r="N130" s="4"/>
      <c r="O130" s="5"/>
    </row>
    <row r="131" spans="1:15" x14ac:dyDescent="0.25">
      <c r="A131" s="6" t="s">
        <v>16</v>
      </c>
      <c r="B131" s="7"/>
      <c r="C131" s="7"/>
      <c r="D131" s="2"/>
      <c r="E131" s="4"/>
      <c r="F131" s="4"/>
      <c r="G131" s="4"/>
      <c r="H131" s="4"/>
      <c r="I131" s="4"/>
      <c r="J131" s="4"/>
      <c r="K131" s="4"/>
      <c r="L131" s="4"/>
      <c r="M131" s="4"/>
      <c r="N131" s="4"/>
      <c r="O131" s="8">
        <f>IF(ISNUMBER(AVERAGE(O123:O129)),AVERAGE(O123:O129),"")</f>
        <v>3</v>
      </c>
    </row>
    <row r="132" spans="1:15" x14ac:dyDescent="0.25">
      <c r="A132" s="6" t="s">
        <v>229</v>
      </c>
      <c r="B132" s="7"/>
      <c r="C132" s="7"/>
      <c r="D132" s="2"/>
      <c r="E132" s="2"/>
      <c r="F132" s="2"/>
      <c r="G132" s="2"/>
      <c r="H132" s="2"/>
      <c r="I132" s="2"/>
      <c r="J132" s="2"/>
      <c r="K132" s="2"/>
      <c r="L132" s="2"/>
      <c r="M132" s="2"/>
      <c r="N132" s="2"/>
      <c r="O132" s="9" t="str">
        <f>IF(ISNUMBER(O131),(IF(MIN(O123:O129)&lt;2,"DOES NOT COMPLY","COMPLIES")), "NOT SCORED")</f>
        <v>COMPLIES</v>
      </c>
    </row>
    <row r="133" spans="1:15" x14ac:dyDescent="0.25">
      <c r="A133" s="6"/>
      <c r="B133" s="7"/>
      <c r="C133" s="7"/>
      <c r="D133" s="2"/>
      <c r="E133" s="2"/>
      <c r="F133" s="2"/>
      <c r="G133" s="2"/>
      <c r="H133" s="2"/>
      <c r="I133" s="2"/>
      <c r="J133" s="2"/>
      <c r="K133" s="2"/>
      <c r="L133" s="2"/>
      <c r="M133" s="2"/>
      <c r="N133" s="2"/>
      <c r="O133" s="9"/>
    </row>
    <row r="134" spans="1:15" ht="15.6" x14ac:dyDescent="0.25">
      <c r="A134" s="189" t="s">
        <v>79</v>
      </c>
      <c r="B134" s="190"/>
      <c r="C134" s="10" t="s">
        <v>80</v>
      </c>
      <c r="D134" s="10"/>
      <c r="E134" s="10"/>
      <c r="F134" s="10"/>
      <c r="G134" s="10"/>
      <c r="H134" s="10"/>
      <c r="I134" s="10"/>
      <c r="J134" s="10"/>
      <c r="K134" s="10"/>
      <c r="L134" s="10"/>
      <c r="M134" s="10"/>
      <c r="N134" s="10"/>
      <c r="O134" s="11"/>
    </row>
    <row r="135" spans="1:15" x14ac:dyDescent="0.25">
      <c r="A135" s="165" t="s">
        <v>11</v>
      </c>
      <c r="B135" s="166"/>
      <c r="C135" s="167" t="s">
        <v>12</v>
      </c>
      <c r="D135" s="167"/>
      <c r="E135" s="167"/>
      <c r="F135" s="167"/>
      <c r="G135" s="167"/>
      <c r="H135" s="167"/>
      <c r="I135" s="167"/>
      <c r="J135" s="168" t="s">
        <v>13</v>
      </c>
      <c r="K135" s="168"/>
      <c r="L135" s="168"/>
      <c r="M135" s="168"/>
      <c r="N135" s="168"/>
      <c r="O135" s="12" t="s">
        <v>14</v>
      </c>
    </row>
    <row r="136" spans="1:15" ht="24.75" customHeight="1" x14ac:dyDescent="0.25">
      <c r="A136" s="169">
        <v>29</v>
      </c>
      <c r="B136" s="170"/>
      <c r="C136" s="197" t="s">
        <v>81</v>
      </c>
      <c r="D136" s="197"/>
      <c r="E136" s="197"/>
      <c r="F136" s="197"/>
      <c r="G136" s="197"/>
      <c r="H136" s="197"/>
      <c r="I136" s="197"/>
      <c r="J136" s="228" t="s">
        <v>235</v>
      </c>
      <c r="K136" s="229"/>
      <c r="L136" s="229"/>
      <c r="M136" s="229"/>
      <c r="N136" s="230"/>
      <c r="O136" s="13">
        <v>3</v>
      </c>
    </row>
    <row r="137" spans="1:15" ht="25.5" customHeight="1" x14ac:dyDescent="0.25">
      <c r="A137" s="191">
        <v>30</v>
      </c>
      <c r="B137" s="192"/>
      <c r="C137" s="195" t="s">
        <v>82</v>
      </c>
      <c r="D137" s="195"/>
      <c r="E137" s="195"/>
      <c r="F137" s="195"/>
      <c r="G137" s="195"/>
      <c r="H137" s="195"/>
      <c r="I137" s="195"/>
      <c r="J137" s="181" t="s">
        <v>235</v>
      </c>
      <c r="K137" s="182"/>
      <c r="L137" s="182"/>
      <c r="M137" s="182"/>
      <c r="N137" s="183"/>
      <c r="O137" s="176">
        <v>3</v>
      </c>
    </row>
    <row r="138" spans="1:15" ht="26.25" customHeight="1" x14ac:dyDescent="0.25">
      <c r="A138" s="191"/>
      <c r="B138" s="192"/>
      <c r="C138" s="231" t="s">
        <v>83</v>
      </c>
      <c r="D138" s="221"/>
      <c r="E138" s="221"/>
      <c r="F138" s="221"/>
      <c r="G138" s="221"/>
      <c r="H138" s="221"/>
      <c r="I138" s="222"/>
      <c r="J138" s="181" t="s">
        <v>235</v>
      </c>
      <c r="K138" s="182"/>
      <c r="L138" s="182"/>
      <c r="M138" s="182"/>
      <c r="N138" s="183"/>
      <c r="O138" s="198"/>
    </row>
    <row r="139" spans="1:15" x14ac:dyDescent="0.25">
      <c r="A139" s="191">
        <v>31</v>
      </c>
      <c r="B139" s="192"/>
      <c r="C139" s="195" t="s">
        <v>84</v>
      </c>
      <c r="D139" s="195"/>
      <c r="E139" s="195"/>
      <c r="F139" s="195"/>
      <c r="G139" s="195"/>
      <c r="H139" s="195"/>
      <c r="I139" s="195"/>
      <c r="J139" s="181"/>
      <c r="K139" s="182"/>
      <c r="L139" s="182"/>
      <c r="M139" s="182"/>
      <c r="N139" s="183"/>
      <c r="O139" s="232">
        <v>4</v>
      </c>
    </row>
    <row r="140" spans="1:15" ht="24" customHeight="1" x14ac:dyDescent="0.25">
      <c r="A140" s="191"/>
      <c r="B140" s="192"/>
      <c r="C140" s="179" t="s">
        <v>85</v>
      </c>
      <c r="D140" s="219"/>
      <c r="E140" s="219"/>
      <c r="F140" s="219"/>
      <c r="G140" s="219"/>
      <c r="H140" s="219"/>
      <c r="I140" s="220"/>
      <c r="J140" s="181" t="s">
        <v>252</v>
      </c>
      <c r="K140" s="182"/>
      <c r="L140" s="182"/>
      <c r="M140" s="182"/>
      <c r="N140" s="183"/>
      <c r="O140" s="233"/>
    </row>
    <row r="141" spans="1:15" x14ac:dyDescent="0.25">
      <c r="A141" s="191"/>
      <c r="B141" s="192"/>
      <c r="C141" s="179" t="s">
        <v>86</v>
      </c>
      <c r="D141" s="219"/>
      <c r="E141" s="219"/>
      <c r="F141" s="219"/>
      <c r="G141" s="219"/>
      <c r="H141" s="219"/>
      <c r="I141" s="220"/>
      <c r="J141" s="181" t="s">
        <v>235</v>
      </c>
      <c r="K141" s="182"/>
      <c r="L141" s="182"/>
      <c r="M141" s="182"/>
      <c r="N141" s="183"/>
      <c r="O141" s="233"/>
    </row>
    <row r="142" spans="1:15" x14ac:dyDescent="0.25">
      <c r="A142" s="191"/>
      <c r="B142" s="192"/>
      <c r="C142" s="179" t="s">
        <v>87</v>
      </c>
      <c r="D142" s="219"/>
      <c r="E142" s="219"/>
      <c r="F142" s="219"/>
      <c r="G142" s="219"/>
      <c r="H142" s="219"/>
      <c r="I142" s="220"/>
      <c r="J142" s="181" t="s">
        <v>235</v>
      </c>
      <c r="K142" s="182"/>
      <c r="L142" s="182"/>
      <c r="M142" s="182"/>
      <c r="N142" s="183"/>
      <c r="O142" s="234"/>
    </row>
    <row r="143" spans="1:15" ht="26.25" customHeight="1" x14ac:dyDescent="0.25">
      <c r="A143" s="191">
        <v>32</v>
      </c>
      <c r="B143" s="192"/>
      <c r="C143" s="195" t="s">
        <v>88</v>
      </c>
      <c r="D143" s="195"/>
      <c r="E143" s="195"/>
      <c r="F143" s="195"/>
      <c r="G143" s="195"/>
      <c r="H143" s="195"/>
      <c r="I143" s="195"/>
      <c r="J143" s="181" t="s">
        <v>235</v>
      </c>
      <c r="K143" s="182"/>
      <c r="L143" s="182"/>
      <c r="M143" s="182"/>
      <c r="N143" s="183"/>
      <c r="O143" s="176">
        <v>4</v>
      </c>
    </row>
    <row r="144" spans="1:15" x14ac:dyDescent="0.25">
      <c r="A144" s="191"/>
      <c r="B144" s="192"/>
      <c r="C144" s="179" t="s">
        <v>89</v>
      </c>
      <c r="D144" s="219"/>
      <c r="E144" s="219"/>
      <c r="F144" s="219"/>
      <c r="G144" s="219"/>
      <c r="H144" s="219"/>
      <c r="I144" s="220"/>
      <c r="J144" s="181" t="s">
        <v>235</v>
      </c>
      <c r="K144" s="182"/>
      <c r="L144" s="182"/>
      <c r="M144" s="182"/>
      <c r="N144" s="183"/>
      <c r="O144" s="177"/>
    </row>
    <row r="145" spans="1:15" x14ac:dyDescent="0.25">
      <c r="A145" s="191"/>
      <c r="B145" s="192"/>
      <c r="C145" s="179" t="s">
        <v>43</v>
      </c>
      <c r="D145" s="219"/>
      <c r="E145" s="219"/>
      <c r="F145" s="219"/>
      <c r="G145" s="219"/>
      <c r="H145" s="219"/>
      <c r="I145" s="220"/>
      <c r="J145" s="181" t="s">
        <v>235</v>
      </c>
      <c r="K145" s="182"/>
      <c r="L145" s="182"/>
      <c r="M145" s="182"/>
      <c r="N145" s="183"/>
      <c r="O145" s="177"/>
    </row>
    <row r="146" spans="1:15" x14ac:dyDescent="0.25">
      <c r="A146" s="191"/>
      <c r="B146" s="192"/>
      <c r="C146" s="179" t="s">
        <v>90</v>
      </c>
      <c r="D146" s="219"/>
      <c r="E146" s="219"/>
      <c r="F146" s="219"/>
      <c r="G146" s="219"/>
      <c r="H146" s="219"/>
      <c r="I146" s="220"/>
      <c r="J146" s="181" t="s">
        <v>235</v>
      </c>
      <c r="K146" s="182"/>
      <c r="L146" s="182"/>
      <c r="M146" s="182"/>
      <c r="N146" s="183"/>
      <c r="O146" s="177"/>
    </row>
    <row r="147" spans="1:15" x14ac:dyDescent="0.25">
      <c r="A147" s="191"/>
      <c r="B147" s="192"/>
      <c r="C147" s="179" t="s">
        <v>91</v>
      </c>
      <c r="D147" s="219"/>
      <c r="E147" s="219"/>
      <c r="F147" s="219"/>
      <c r="G147" s="219"/>
      <c r="H147" s="219"/>
      <c r="I147" s="220"/>
      <c r="J147" s="181" t="s">
        <v>235</v>
      </c>
      <c r="K147" s="182"/>
      <c r="L147" s="182"/>
      <c r="M147" s="182"/>
      <c r="N147" s="183"/>
      <c r="O147" s="177"/>
    </row>
    <row r="148" spans="1:15" x14ac:dyDescent="0.25">
      <c r="A148" s="191"/>
      <c r="B148" s="192"/>
      <c r="C148" s="179" t="s">
        <v>92</v>
      </c>
      <c r="D148" s="219"/>
      <c r="E148" s="219"/>
      <c r="F148" s="219"/>
      <c r="G148" s="219"/>
      <c r="H148" s="219"/>
      <c r="I148" s="220"/>
      <c r="J148" s="181" t="s">
        <v>235</v>
      </c>
      <c r="K148" s="182"/>
      <c r="L148" s="182"/>
      <c r="M148" s="182"/>
      <c r="N148" s="183"/>
      <c r="O148" s="177"/>
    </row>
    <row r="149" spans="1:15" x14ac:dyDescent="0.25">
      <c r="A149" s="191"/>
      <c r="B149" s="192"/>
      <c r="C149" s="179" t="s">
        <v>93</v>
      </c>
      <c r="D149" s="219"/>
      <c r="E149" s="219"/>
      <c r="F149" s="219"/>
      <c r="G149" s="219"/>
      <c r="H149" s="219"/>
      <c r="I149" s="220"/>
      <c r="J149" s="181" t="s">
        <v>235</v>
      </c>
      <c r="K149" s="182"/>
      <c r="L149" s="182"/>
      <c r="M149" s="182"/>
      <c r="N149" s="183"/>
      <c r="O149" s="177"/>
    </row>
    <row r="150" spans="1:15" x14ac:dyDescent="0.25">
      <c r="A150" s="191"/>
      <c r="B150" s="192"/>
      <c r="C150" s="179" t="s">
        <v>94</v>
      </c>
      <c r="D150" s="219"/>
      <c r="E150" s="219"/>
      <c r="F150" s="219"/>
      <c r="G150" s="219"/>
      <c r="H150" s="219"/>
      <c r="I150" s="220"/>
      <c r="J150" s="181" t="s">
        <v>235</v>
      </c>
      <c r="K150" s="182"/>
      <c r="L150" s="182"/>
      <c r="M150" s="182"/>
      <c r="N150" s="183"/>
      <c r="O150" s="177"/>
    </row>
    <row r="151" spans="1:15" ht="26.25" customHeight="1" x14ac:dyDescent="0.25">
      <c r="A151" s="191"/>
      <c r="B151" s="192"/>
      <c r="C151" s="231" t="s">
        <v>95</v>
      </c>
      <c r="D151" s="221"/>
      <c r="E151" s="221"/>
      <c r="F151" s="221"/>
      <c r="G151" s="221"/>
      <c r="H151" s="221"/>
      <c r="I151" s="235"/>
      <c r="J151" s="181" t="s">
        <v>235</v>
      </c>
      <c r="K151" s="182"/>
      <c r="L151" s="182"/>
      <c r="M151" s="182"/>
      <c r="N151" s="183"/>
      <c r="O151" s="198"/>
    </row>
    <row r="152" spans="1:15" ht="25.5" customHeight="1" x14ac:dyDescent="0.25">
      <c r="A152" s="191">
        <v>33</v>
      </c>
      <c r="B152" s="192"/>
      <c r="C152" s="197" t="s">
        <v>96</v>
      </c>
      <c r="D152" s="197"/>
      <c r="E152" s="197"/>
      <c r="F152" s="197"/>
      <c r="G152" s="197"/>
      <c r="H152" s="197"/>
      <c r="I152" s="197"/>
      <c r="J152" s="181" t="s">
        <v>253</v>
      </c>
      <c r="K152" s="182"/>
      <c r="L152" s="182"/>
      <c r="M152" s="182"/>
      <c r="N152" s="183"/>
      <c r="O152" s="13">
        <v>4</v>
      </c>
    </row>
    <row r="153" spans="1:15" ht="25.5" customHeight="1" x14ac:dyDescent="0.25">
      <c r="A153" s="191">
        <v>34</v>
      </c>
      <c r="B153" s="192"/>
      <c r="C153" s="197" t="s">
        <v>97</v>
      </c>
      <c r="D153" s="197"/>
      <c r="E153" s="197"/>
      <c r="F153" s="197"/>
      <c r="G153" s="197"/>
      <c r="H153" s="197"/>
      <c r="I153" s="197"/>
      <c r="J153" s="181" t="s">
        <v>235</v>
      </c>
      <c r="K153" s="182"/>
      <c r="L153" s="182"/>
      <c r="M153" s="182"/>
      <c r="N153" s="183"/>
      <c r="O153" s="13">
        <v>4</v>
      </c>
    </row>
    <row r="154" spans="1:15" ht="25.5" customHeight="1" x14ac:dyDescent="0.25">
      <c r="A154" s="193">
        <v>35</v>
      </c>
      <c r="B154" s="194"/>
      <c r="C154" s="206" t="s">
        <v>218</v>
      </c>
      <c r="D154" s="206"/>
      <c r="E154" s="206"/>
      <c r="F154" s="206"/>
      <c r="G154" s="206"/>
      <c r="H154" s="206"/>
      <c r="I154" s="206"/>
      <c r="J154" s="181" t="s">
        <v>244</v>
      </c>
      <c r="K154" s="182"/>
      <c r="L154" s="182"/>
      <c r="M154" s="182"/>
      <c r="N154" s="183"/>
      <c r="O154" s="15">
        <v>2</v>
      </c>
    </row>
    <row r="155" spans="1:15" x14ac:dyDescent="0.25">
      <c r="A155" s="1"/>
      <c r="B155" s="2"/>
      <c r="C155" s="3"/>
      <c r="D155" s="3"/>
      <c r="E155" s="4"/>
      <c r="F155" s="4"/>
      <c r="G155" s="4"/>
      <c r="H155" s="4"/>
      <c r="I155" s="4"/>
      <c r="J155" s="4"/>
      <c r="K155" s="4"/>
      <c r="L155" s="4"/>
      <c r="M155" s="4"/>
      <c r="N155" s="4"/>
      <c r="O155" s="5"/>
    </row>
    <row r="156" spans="1:15" x14ac:dyDescent="0.25">
      <c r="A156" s="6" t="s">
        <v>16</v>
      </c>
      <c r="B156" s="7"/>
      <c r="C156" s="7"/>
      <c r="D156" s="2"/>
      <c r="E156" s="4"/>
      <c r="F156" s="4"/>
      <c r="G156" s="4"/>
      <c r="H156" s="4"/>
      <c r="I156" s="4"/>
      <c r="J156" s="4"/>
      <c r="K156" s="4"/>
      <c r="L156" s="4"/>
      <c r="M156" s="4"/>
      <c r="N156" s="4"/>
      <c r="O156" s="8">
        <f>IF(ISNUMBER(AVERAGE(O136:O154)),AVERAGE(O136:O154),"")</f>
        <v>3.4285714285714284</v>
      </c>
    </row>
    <row r="157" spans="1:15" x14ac:dyDescent="0.25">
      <c r="A157" s="6" t="s">
        <v>227</v>
      </c>
      <c r="B157" s="7"/>
      <c r="C157" s="7"/>
      <c r="D157" s="2"/>
      <c r="E157" s="2"/>
      <c r="F157" s="2"/>
      <c r="G157" s="2"/>
      <c r="H157" s="2"/>
      <c r="I157" s="2"/>
      <c r="J157" s="2"/>
      <c r="K157" s="2"/>
      <c r="L157" s="2"/>
      <c r="M157" s="2"/>
      <c r="N157" s="2"/>
      <c r="O157" s="9" t="str">
        <f>IF(ISNUMBER(O156),(IF(MIN(O136:O154)&lt;2,"DOES NOT COMPLY","COMPLIES")), "NOT SCORED")</f>
        <v>COMPLIES</v>
      </c>
    </row>
    <row r="158" spans="1:15" x14ac:dyDescent="0.25">
      <c r="A158" s="6"/>
      <c r="B158" s="7"/>
      <c r="C158" s="7"/>
      <c r="D158" s="2"/>
      <c r="E158" s="2"/>
      <c r="F158" s="2"/>
      <c r="G158" s="2"/>
      <c r="H158" s="2"/>
      <c r="I158" s="2"/>
      <c r="J158" s="2"/>
      <c r="K158" s="2"/>
      <c r="L158" s="2"/>
      <c r="M158" s="2"/>
      <c r="N158" s="2"/>
      <c r="O158" s="9"/>
    </row>
    <row r="159" spans="1:15" ht="15.6" x14ac:dyDescent="0.25">
      <c r="A159" s="189" t="s">
        <v>98</v>
      </c>
      <c r="B159" s="190"/>
      <c r="C159" s="10" t="s">
        <v>99</v>
      </c>
      <c r="D159" s="10"/>
      <c r="E159" s="10"/>
      <c r="F159" s="10"/>
      <c r="G159" s="10"/>
      <c r="H159" s="10"/>
      <c r="I159" s="10"/>
      <c r="J159" s="10"/>
      <c r="K159" s="10"/>
      <c r="L159" s="10"/>
      <c r="M159" s="10"/>
      <c r="N159" s="10"/>
      <c r="O159" s="11"/>
    </row>
    <row r="160" spans="1:15" x14ac:dyDescent="0.25">
      <c r="A160" s="165" t="s">
        <v>11</v>
      </c>
      <c r="B160" s="166"/>
      <c r="C160" s="167" t="s">
        <v>12</v>
      </c>
      <c r="D160" s="167"/>
      <c r="E160" s="167"/>
      <c r="F160" s="167"/>
      <c r="G160" s="167"/>
      <c r="H160" s="167"/>
      <c r="I160" s="167"/>
      <c r="J160" s="168" t="s">
        <v>13</v>
      </c>
      <c r="K160" s="168"/>
      <c r="L160" s="168"/>
      <c r="M160" s="168"/>
      <c r="N160" s="168"/>
      <c r="O160" s="12" t="s">
        <v>14</v>
      </c>
    </row>
    <row r="161" spans="1:15" ht="24.75" customHeight="1" x14ac:dyDescent="0.25">
      <c r="A161" s="209">
        <v>36</v>
      </c>
      <c r="B161" s="210"/>
      <c r="C161" s="211" t="s">
        <v>100</v>
      </c>
      <c r="D161" s="211"/>
      <c r="E161" s="211"/>
      <c r="F161" s="211"/>
      <c r="G161" s="211"/>
      <c r="H161" s="211"/>
      <c r="I161" s="211"/>
      <c r="J161" s="212" t="s">
        <v>235</v>
      </c>
      <c r="K161" s="213"/>
      <c r="L161" s="213"/>
      <c r="M161" s="213"/>
      <c r="N161" s="214"/>
      <c r="O161" s="25">
        <v>3</v>
      </c>
    </row>
    <row r="162" spans="1:15" x14ac:dyDescent="0.25">
      <c r="A162" s="1"/>
      <c r="B162" s="2"/>
      <c r="C162" s="3"/>
      <c r="D162" s="3"/>
      <c r="E162" s="4"/>
      <c r="F162" s="4"/>
      <c r="G162" s="4"/>
      <c r="H162" s="4"/>
      <c r="I162" s="4"/>
      <c r="J162" s="4"/>
      <c r="K162" s="4"/>
      <c r="L162" s="4"/>
      <c r="M162" s="4"/>
      <c r="N162" s="4"/>
      <c r="O162" s="5"/>
    </row>
    <row r="163" spans="1:15" x14ac:dyDescent="0.25">
      <c r="A163" s="6" t="s">
        <v>16</v>
      </c>
      <c r="B163" s="7"/>
      <c r="C163" s="7"/>
      <c r="D163" s="2"/>
      <c r="E163" s="4"/>
      <c r="F163" s="4"/>
      <c r="G163" s="4"/>
      <c r="H163" s="4"/>
      <c r="I163" s="4"/>
      <c r="J163" s="4"/>
      <c r="K163" s="4"/>
      <c r="L163" s="4"/>
      <c r="M163" s="4"/>
      <c r="N163" s="4"/>
      <c r="O163" s="8">
        <f>IF(ISNUMBER(O161),O161," ")</f>
        <v>3</v>
      </c>
    </row>
    <row r="164" spans="1:15" x14ac:dyDescent="0.25">
      <c r="A164" s="6" t="s">
        <v>227</v>
      </c>
      <c r="B164" s="7"/>
      <c r="C164" s="7"/>
      <c r="D164" s="2"/>
      <c r="E164" s="2"/>
      <c r="F164" s="2"/>
      <c r="G164" s="2"/>
      <c r="H164" s="2"/>
      <c r="I164" s="2"/>
      <c r="J164" s="2"/>
      <c r="K164" s="2"/>
      <c r="L164" s="2"/>
      <c r="M164" s="2"/>
      <c r="N164" s="2"/>
      <c r="O164" s="9" t="str">
        <f>IF(ISNUMBER(O163),(IF(O163&lt;2,"DOES NOT COMPLY","COMPLIES")), "NOT SCORED")</f>
        <v>COMPLIES</v>
      </c>
    </row>
    <row r="165" spans="1:15" x14ac:dyDescent="0.25">
      <c r="A165" s="6"/>
      <c r="B165" s="7"/>
      <c r="C165" s="7"/>
      <c r="D165" s="2"/>
      <c r="E165" s="2"/>
      <c r="F165" s="2"/>
      <c r="G165" s="2"/>
      <c r="H165" s="2"/>
      <c r="I165" s="2"/>
      <c r="J165" s="2"/>
      <c r="K165" s="2"/>
      <c r="L165" s="2"/>
      <c r="M165" s="2"/>
      <c r="N165" s="2"/>
      <c r="O165" s="9"/>
    </row>
    <row r="166" spans="1:15" ht="15.6" x14ac:dyDescent="0.25">
      <c r="A166" s="189" t="s">
        <v>101</v>
      </c>
      <c r="B166" s="190"/>
      <c r="C166" s="10" t="s">
        <v>102</v>
      </c>
      <c r="D166" s="10"/>
      <c r="E166" s="10"/>
      <c r="F166" s="10"/>
      <c r="G166" s="10"/>
      <c r="H166" s="10"/>
      <c r="I166" s="10"/>
      <c r="J166" s="10"/>
      <c r="K166" s="10"/>
      <c r="L166" s="10"/>
      <c r="M166" s="10"/>
      <c r="N166" s="10"/>
      <c r="O166" s="11"/>
    </row>
    <row r="167" spans="1:15" x14ac:dyDescent="0.25">
      <c r="A167" s="165" t="s">
        <v>11</v>
      </c>
      <c r="B167" s="166"/>
      <c r="C167" s="167" t="s">
        <v>12</v>
      </c>
      <c r="D167" s="167"/>
      <c r="E167" s="167"/>
      <c r="F167" s="167"/>
      <c r="G167" s="167"/>
      <c r="H167" s="167"/>
      <c r="I167" s="167"/>
      <c r="J167" s="168" t="s">
        <v>13</v>
      </c>
      <c r="K167" s="168"/>
      <c r="L167" s="168"/>
      <c r="M167" s="168"/>
      <c r="N167" s="168"/>
      <c r="O167" s="12" t="s">
        <v>14</v>
      </c>
    </row>
    <row r="168" spans="1:15" ht="38.25" customHeight="1" x14ac:dyDescent="0.25">
      <c r="A168" s="169">
        <v>37</v>
      </c>
      <c r="B168" s="170"/>
      <c r="C168" s="171" t="s">
        <v>103</v>
      </c>
      <c r="D168" s="171"/>
      <c r="E168" s="171"/>
      <c r="F168" s="171"/>
      <c r="G168" s="171"/>
      <c r="H168" s="171"/>
      <c r="I168" s="171"/>
      <c r="J168" s="181" t="s">
        <v>236</v>
      </c>
      <c r="K168" s="182"/>
      <c r="L168" s="182"/>
      <c r="M168" s="182"/>
      <c r="N168" s="183"/>
      <c r="O168" s="13">
        <v>4</v>
      </c>
    </row>
    <row r="169" spans="1:15" ht="25.5" customHeight="1" x14ac:dyDescent="0.25">
      <c r="A169" s="191">
        <v>38</v>
      </c>
      <c r="B169" s="192"/>
      <c r="C169" s="197" t="s">
        <v>104</v>
      </c>
      <c r="D169" s="197"/>
      <c r="E169" s="197"/>
      <c r="F169" s="197"/>
      <c r="G169" s="197"/>
      <c r="H169" s="197"/>
      <c r="I169" s="197"/>
      <c r="J169" s="181" t="s">
        <v>236</v>
      </c>
      <c r="K169" s="182"/>
      <c r="L169" s="182"/>
      <c r="M169" s="182"/>
      <c r="N169" s="183"/>
      <c r="O169" s="13">
        <v>4</v>
      </c>
    </row>
    <row r="170" spans="1:15" ht="24.75" customHeight="1" x14ac:dyDescent="0.25">
      <c r="A170" s="191">
        <v>39</v>
      </c>
      <c r="B170" s="192"/>
      <c r="C170" s="197" t="s">
        <v>105</v>
      </c>
      <c r="D170" s="197"/>
      <c r="E170" s="197"/>
      <c r="F170" s="197"/>
      <c r="G170" s="197"/>
      <c r="H170" s="197"/>
      <c r="I170" s="197"/>
      <c r="J170" s="181" t="s">
        <v>254</v>
      </c>
      <c r="K170" s="182"/>
      <c r="L170" s="182"/>
      <c r="M170" s="182"/>
      <c r="N170" s="183"/>
      <c r="O170" s="13">
        <v>4</v>
      </c>
    </row>
    <row r="171" spans="1:15" ht="25.5" customHeight="1" x14ac:dyDescent="0.25">
      <c r="A171" s="191">
        <v>40</v>
      </c>
      <c r="B171" s="192"/>
      <c r="C171" s="197" t="s">
        <v>106</v>
      </c>
      <c r="D171" s="197"/>
      <c r="E171" s="197"/>
      <c r="F171" s="197"/>
      <c r="G171" s="197"/>
      <c r="H171" s="197"/>
      <c r="I171" s="197"/>
      <c r="J171" s="181" t="s">
        <v>236</v>
      </c>
      <c r="K171" s="182"/>
      <c r="L171" s="182"/>
      <c r="M171" s="182"/>
      <c r="N171" s="183"/>
      <c r="O171" s="13">
        <v>3</v>
      </c>
    </row>
    <row r="172" spans="1:15" ht="27" customHeight="1" x14ac:dyDescent="0.25">
      <c r="A172" s="191">
        <v>41</v>
      </c>
      <c r="B172" s="192"/>
      <c r="C172" s="197" t="s">
        <v>107</v>
      </c>
      <c r="D172" s="197"/>
      <c r="E172" s="197"/>
      <c r="F172" s="197"/>
      <c r="G172" s="197"/>
      <c r="H172" s="197"/>
      <c r="I172" s="197"/>
      <c r="J172" s="181" t="s">
        <v>236</v>
      </c>
      <c r="K172" s="182"/>
      <c r="L172" s="182"/>
      <c r="M172" s="182"/>
      <c r="N172" s="183"/>
      <c r="O172" s="13">
        <v>2</v>
      </c>
    </row>
    <row r="173" spans="1:15" ht="39" customHeight="1" x14ac:dyDescent="0.25">
      <c r="A173" s="193">
        <v>42</v>
      </c>
      <c r="B173" s="194"/>
      <c r="C173" s="206" t="s">
        <v>108</v>
      </c>
      <c r="D173" s="206"/>
      <c r="E173" s="206"/>
      <c r="F173" s="206"/>
      <c r="G173" s="206"/>
      <c r="H173" s="206"/>
      <c r="I173" s="206"/>
      <c r="J173" s="186" t="s">
        <v>236</v>
      </c>
      <c r="K173" s="187"/>
      <c r="L173" s="187"/>
      <c r="M173" s="187"/>
      <c r="N173" s="188"/>
      <c r="O173" s="15">
        <v>3</v>
      </c>
    </row>
    <row r="174" spans="1:15" x14ac:dyDescent="0.25">
      <c r="A174" s="1"/>
      <c r="B174" s="2"/>
      <c r="C174" s="3"/>
      <c r="D174" s="3"/>
      <c r="E174" s="4"/>
      <c r="F174" s="4"/>
      <c r="G174" s="4"/>
      <c r="H174" s="4"/>
      <c r="I174" s="4"/>
      <c r="J174" s="4"/>
      <c r="K174" s="4"/>
      <c r="L174" s="4"/>
      <c r="M174" s="4"/>
      <c r="N174" s="4"/>
      <c r="O174" s="5"/>
    </row>
    <row r="175" spans="1:15" x14ac:dyDescent="0.25">
      <c r="A175" s="6" t="s">
        <v>16</v>
      </c>
      <c r="B175" s="7"/>
      <c r="C175" s="7"/>
      <c r="D175" s="2"/>
      <c r="E175" s="4"/>
      <c r="F175" s="4"/>
      <c r="G175" s="4"/>
      <c r="H175" s="4"/>
      <c r="I175" s="4"/>
      <c r="J175" s="4"/>
      <c r="K175" s="4"/>
      <c r="L175" s="4"/>
      <c r="M175" s="4"/>
      <c r="N175" s="4"/>
      <c r="O175" s="8">
        <f>IF(ISNUMBER(AVERAGE(O168:O173)),AVERAGE(O168:O173),"")</f>
        <v>3.3333333333333335</v>
      </c>
    </row>
    <row r="176" spans="1:15" x14ac:dyDescent="0.25">
      <c r="A176" s="6" t="s">
        <v>227</v>
      </c>
      <c r="B176" s="7"/>
      <c r="C176" s="7"/>
      <c r="D176" s="2"/>
      <c r="E176" s="2"/>
      <c r="F176" s="2"/>
      <c r="G176" s="2"/>
      <c r="H176" s="2"/>
      <c r="I176" s="2"/>
      <c r="J176" s="2"/>
      <c r="K176" s="2"/>
      <c r="L176" s="2"/>
      <c r="M176" s="2"/>
      <c r="N176" s="2"/>
      <c r="O176" s="9" t="str">
        <f>IF(ISNUMBER(O175),(IF(MIN(O168:O173)&lt;2,"DOES NOT COMPLY","COMPLIES")), "NOT SCORED")</f>
        <v>COMPLIES</v>
      </c>
    </row>
    <row r="177" spans="1:15" x14ac:dyDescent="0.25">
      <c r="A177" s="6"/>
      <c r="B177" s="7"/>
      <c r="C177" s="7"/>
      <c r="D177" s="2"/>
      <c r="E177" s="2"/>
      <c r="F177" s="2"/>
      <c r="G177" s="2"/>
      <c r="H177" s="2"/>
      <c r="I177" s="2"/>
      <c r="J177" s="2"/>
      <c r="K177" s="2"/>
      <c r="L177" s="2"/>
      <c r="M177" s="2"/>
      <c r="N177" s="2"/>
      <c r="O177" s="9"/>
    </row>
    <row r="178" spans="1:15" ht="15.6" x14ac:dyDescent="0.25">
      <c r="A178" s="189" t="s">
        <v>109</v>
      </c>
      <c r="B178" s="190"/>
      <c r="C178" s="10" t="s">
        <v>110</v>
      </c>
      <c r="D178" s="10"/>
      <c r="E178" s="10"/>
      <c r="F178" s="10"/>
      <c r="G178" s="10"/>
      <c r="H178" s="10"/>
      <c r="I178" s="10"/>
      <c r="J178" s="10"/>
      <c r="K178" s="10"/>
      <c r="L178" s="10"/>
      <c r="M178" s="10"/>
      <c r="N178" s="10"/>
      <c r="O178" s="11"/>
    </row>
    <row r="179" spans="1:15" x14ac:dyDescent="0.25">
      <c r="A179" s="165" t="s">
        <v>11</v>
      </c>
      <c r="B179" s="166"/>
      <c r="C179" s="167" t="s">
        <v>12</v>
      </c>
      <c r="D179" s="167"/>
      <c r="E179" s="167"/>
      <c r="F179" s="167"/>
      <c r="G179" s="167"/>
      <c r="H179" s="167"/>
      <c r="I179" s="167"/>
      <c r="J179" s="168" t="s">
        <v>13</v>
      </c>
      <c r="K179" s="168"/>
      <c r="L179" s="168"/>
      <c r="M179" s="168"/>
      <c r="N179" s="168"/>
      <c r="O179" s="12" t="s">
        <v>14</v>
      </c>
    </row>
    <row r="180" spans="1:15" ht="26.25" customHeight="1" x14ac:dyDescent="0.25">
      <c r="A180" s="169">
        <v>43</v>
      </c>
      <c r="B180" s="170"/>
      <c r="C180" s="197" t="s">
        <v>111</v>
      </c>
      <c r="D180" s="197"/>
      <c r="E180" s="197"/>
      <c r="F180" s="197"/>
      <c r="G180" s="197"/>
      <c r="H180" s="197"/>
      <c r="I180" s="197"/>
      <c r="J180" s="228" t="s">
        <v>255</v>
      </c>
      <c r="K180" s="229"/>
      <c r="L180" s="229"/>
      <c r="M180" s="229"/>
      <c r="N180" s="230"/>
      <c r="O180" s="13">
        <v>4</v>
      </c>
    </row>
    <row r="181" spans="1:15" ht="27" customHeight="1" x14ac:dyDescent="0.25">
      <c r="A181" s="191">
        <v>44</v>
      </c>
      <c r="B181" s="192"/>
      <c r="C181" s="195" t="s">
        <v>112</v>
      </c>
      <c r="D181" s="195"/>
      <c r="E181" s="195"/>
      <c r="F181" s="195"/>
      <c r="G181" s="195"/>
      <c r="H181" s="195"/>
      <c r="I181" s="195"/>
      <c r="J181" s="181"/>
      <c r="K181" s="182"/>
      <c r="L181" s="182"/>
      <c r="M181" s="182"/>
      <c r="N181" s="183"/>
      <c r="O181" s="176">
        <v>4</v>
      </c>
    </row>
    <row r="182" spans="1:15" x14ac:dyDescent="0.25">
      <c r="A182" s="191"/>
      <c r="B182" s="192"/>
      <c r="C182" s="179" t="s">
        <v>113</v>
      </c>
      <c r="D182" s="219"/>
      <c r="E182" s="219"/>
      <c r="F182" s="219"/>
      <c r="G182" s="219"/>
      <c r="H182" s="219"/>
      <c r="I182" s="220"/>
      <c r="J182" s="181" t="s">
        <v>256</v>
      </c>
      <c r="K182" s="182"/>
      <c r="L182" s="182"/>
      <c r="M182" s="182"/>
      <c r="N182" s="183"/>
      <c r="O182" s="177"/>
    </row>
    <row r="183" spans="1:15" x14ac:dyDescent="0.25">
      <c r="A183" s="191"/>
      <c r="B183" s="192"/>
      <c r="C183" s="179" t="s">
        <v>114</v>
      </c>
      <c r="D183" s="219"/>
      <c r="E183" s="219"/>
      <c r="F183" s="219"/>
      <c r="G183" s="219"/>
      <c r="H183" s="219"/>
      <c r="I183" s="220"/>
      <c r="J183" s="181" t="s">
        <v>256</v>
      </c>
      <c r="K183" s="182"/>
      <c r="L183" s="182"/>
      <c r="M183" s="182"/>
      <c r="N183" s="183"/>
      <c r="O183" s="177"/>
    </row>
    <row r="184" spans="1:15" x14ac:dyDescent="0.25">
      <c r="A184" s="191"/>
      <c r="B184" s="192"/>
      <c r="C184" s="179" t="s">
        <v>115</v>
      </c>
      <c r="D184" s="219"/>
      <c r="E184" s="219"/>
      <c r="F184" s="219"/>
      <c r="G184" s="219"/>
      <c r="H184" s="219"/>
      <c r="I184" s="220"/>
      <c r="J184" s="181" t="s">
        <v>256</v>
      </c>
      <c r="K184" s="182"/>
      <c r="L184" s="182"/>
      <c r="M184" s="182"/>
      <c r="N184" s="183"/>
      <c r="O184" s="198"/>
    </row>
    <row r="185" spans="1:15" ht="26.25" customHeight="1" x14ac:dyDescent="0.25">
      <c r="A185" s="191">
        <v>45</v>
      </c>
      <c r="B185" s="192"/>
      <c r="C185" s="236" t="s">
        <v>116</v>
      </c>
      <c r="D185" s="236"/>
      <c r="E185" s="236"/>
      <c r="F185" s="236"/>
      <c r="G185" s="236"/>
      <c r="H185" s="236"/>
      <c r="I185" s="237"/>
      <c r="J185" s="181" t="s">
        <v>256</v>
      </c>
      <c r="K185" s="182"/>
      <c r="L185" s="182"/>
      <c r="M185" s="182"/>
      <c r="N185" s="183"/>
      <c r="O185" s="13">
        <v>4</v>
      </c>
    </row>
    <row r="186" spans="1:15" ht="26.25" customHeight="1" x14ac:dyDescent="0.25">
      <c r="A186" s="193">
        <v>46</v>
      </c>
      <c r="B186" s="194"/>
      <c r="C186" s="206" t="s">
        <v>117</v>
      </c>
      <c r="D186" s="206"/>
      <c r="E186" s="206"/>
      <c r="F186" s="206"/>
      <c r="G186" s="206"/>
      <c r="H186" s="206"/>
      <c r="I186" s="206"/>
      <c r="J186" s="181" t="s">
        <v>256</v>
      </c>
      <c r="K186" s="182"/>
      <c r="L186" s="182"/>
      <c r="M186" s="182"/>
      <c r="N186" s="183"/>
      <c r="O186" s="15">
        <v>3</v>
      </c>
    </row>
    <row r="187" spans="1:15" x14ac:dyDescent="0.25">
      <c r="A187" s="1"/>
      <c r="B187" s="2"/>
      <c r="C187" s="3"/>
      <c r="D187" s="3"/>
      <c r="E187" s="4"/>
      <c r="F187" s="4"/>
      <c r="G187" s="4"/>
      <c r="H187" s="4"/>
      <c r="I187" s="4"/>
      <c r="J187" s="4"/>
      <c r="K187" s="4"/>
      <c r="L187" s="4"/>
      <c r="M187" s="4"/>
      <c r="N187" s="4"/>
      <c r="O187" s="5"/>
    </row>
    <row r="188" spans="1:15" x14ac:dyDescent="0.25">
      <c r="A188" s="6" t="s">
        <v>16</v>
      </c>
      <c r="B188" s="7"/>
      <c r="C188" s="7"/>
      <c r="D188" s="2"/>
      <c r="E188" s="4"/>
      <c r="F188" s="4"/>
      <c r="G188" s="4"/>
      <c r="H188" s="4"/>
      <c r="I188" s="4"/>
      <c r="J188" s="4"/>
      <c r="K188" s="4"/>
      <c r="L188" s="4"/>
      <c r="M188" s="4"/>
      <c r="N188" s="4"/>
      <c r="O188" s="8">
        <f>IF(ISNUMBER(AVERAGE(O180:O186)),AVERAGE(O180:O186),"")</f>
        <v>3.75</v>
      </c>
    </row>
    <row r="189" spans="1:15" x14ac:dyDescent="0.25">
      <c r="A189" s="6" t="s">
        <v>228</v>
      </c>
      <c r="B189" s="7"/>
      <c r="C189" s="7"/>
      <c r="D189" s="2"/>
      <c r="E189" s="2"/>
      <c r="F189" s="2"/>
      <c r="G189" s="2"/>
      <c r="H189" s="2"/>
      <c r="I189" s="2"/>
      <c r="J189" s="2"/>
      <c r="K189" s="2"/>
      <c r="L189" s="2"/>
      <c r="M189" s="2"/>
      <c r="N189" s="2"/>
      <c r="O189" s="9" t="str">
        <f>IF(ISNUMBER(O188),(IF(MIN(O180:O186)&lt;2,"DOES NOT COMPLY","COMPLIES")), "NOT SCORED")</f>
        <v>COMPLIES</v>
      </c>
    </row>
    <row r="190" spans="1:15" x14ac:dyDescent="0.25">
      <c r="A190" s="6"/>
      <c r="B190" s="7"/>
      <c r="C190" s="7"/>
      <c r="D190" s="2"/>
      <c r="E190" s="2"/>
      <c r="F190" s="2"/>
      <c r="G190" s="2"/>
      <c r="H190" s="2"/>
      <c r="I190" s="2"/>
      <c r="J190" s="2"/>
      <c r="K190" s="2"/>
      <c r="L190" s="2"/>
      <c r="M190" s="2"/>
      <c r="N190" s="2"/>
      <c r="O190" s="9"/>
    </row>
    <row r="191" spans="1:15" ht="15.6" x14ac:dyDescent="0.25">
      <c r="A191" s="189" t="s">
        <v>118</v>
      </c>
      <c r="B191" s="190"/>
      <c r="C191" s="10" t="s">
        <v>119</v>
      </c>
      <c r="D191" s="10"/>
      <c r="E191" s="10"/>
      <c r="F191" s="10"/>
      <c r="G191" s="10"/>
      <c r="H191" s="10"/>
      <c r="I191" s="10"/>
      <c r="J191" s="10"/>
      <c r="K191" s="10"/>
      <c r="L191" s="10"/>
      <c r="M191" s="10"/>
      <c r="N191" s="10"/>
      <c r="O191" s="11"/>
    </row>
    <row r="192" spans="1:15" x14ac:dyDescent="0.25">
      <c r="A192" s="165" t="s">
        <v>11</v>
      </c>
      <c r="B192" s="166"/>
      <c r="C192" s="167" t="s">
        <v>12</v>
      </c>
      <c r="D192" s="167"/>
      <c r="E192" s="167"/>
      <c r="F192" s="167"/>
      <c r="G192" s="167"/>
      <c r="H192" s="167"/>
      <c r="I192" s="167"/>
      <c r="J192" s="168" t="s">
        <v>13</v>
      </c>
      <c r="K192" s="168"/>
      <c r="L192" s="168"/>
      <c r="M192" s="168"/>
      <c r="N192" s="168"/>
      <c r="O192" s="12" t="s">
        <v>14</v>
      </c>
    </row>
    <row r="193" spans="1:15" ht="26.25" customHeight="1" x14ac:dyDescent="0.25">
      <c r="A193" s="169">
        <v>47</v>
      </c>
      <c r="B193" s="170"/>
      <c r="C193" s="197" t="s">
        <v>120</v>
      </c>
      <c r="D193" s="197"/>
      <c r="E193" s="197"/>
      <c r="F193" s="197"/>
      <c r="G193" s="197"/>
      <c r="H193" s="197"/>
      <c r="I193" s="197"/>
      <c r="J193" s="228" t="s">
        <v>235</v>
      </c>
      <c r="K193" s="229"/>
      <c r="L193" s="229"/>
      <c r="M193" s="229"/>
      <c r="N193" s="230"/>
      <c r="O193" s="13">
        <v>3</v>
      </c>
    </row>
    <row r="194" spans="1:15" ht="26.25" customHeight="1" x14ac:dyDescent="0.25">
      <c r="A194" s="193">
        <v>48</v>
      </c>
      <c r="B194" s="194"/>
      <c r="C194" s="206" t="s">
        <v>121</v>
      </c>
      <c r="D194" s="206"/>
      <c r="E194" s="206"/>
      <c r="F194" s="206"/>
      <c r="G194" s="206"/>
      <c r="H194" s="206"/>
      <c r="I194" s="206"/>
      <c r="J194" s="186" t="s">
        <v>235</v>
      </c>
      <c r="K194" s="187"/>
      <c r="L194" s="187"/>
      <c r="M194" s="187"/>
      <c r="N194" s="188"/>
      <c r="O194" s="15">
        <v>3</v>
      </c>
    </row>
    <row r="195" spans="1:15" x14ac:dyDescent="0.25">
      <c r="A195" s="1"/>
      <c r="B195" s="2"/>
      <c r="C195" s="3"/>
      <c r="D195" s="3"/>
      <c r="E195" s="4"/>
      <c r="F195" s="4"/>
      <c r="G195" s="4"/>
      <c r="H195" s="4"/>
      <c r="I195" s="4"/>
      <c r="J195" s="4"/>
      <c r="K195" s="4"/>
      <c r="L195" s="4"/>
      <c r="M195" s="4"/>
      <c r="N195" s="4"/>
      <c r="O195" s="5"/>
    </row>
    <row r="196" spans="1:15" x14ac:dyDescent="0.25">
      <c r="A196" s="6" t="s">
        <v>16</v>
      </c>
      <c r="B196" s="7"/>
      <c r="C196" s="7"/>
      <c r="D196" s="2"/>
      <c r="E196" s="4"/>
      <c r="F196" s="4"/>
      <c r="G196" s="4"/>
      <c r="H196" s="4"/>
      <c r="I196" s="4"/>
      <c r="J196" s="4"/>
      <c r="K196" s="4"/>
      <c r="L196" s="4"/>
      <c r="M196" s="4"/>
      <c r="N196" s="4"/>
      <c r="O196" s="8">
        <f>IF(ISNUMBER(AVERAGE(O193:O194)),AVERAGE(O193:O194),"")</f>
        <v>3</v>
      </c>
    </row>
    <row r="197" spans="1:15" x14ac:dyDescent="0.25">
      <c r="A197" s="6" t="s">
        <v>227</v>
      </c>
      <c r="B197" s="7"/>
      <c r="C197" s="7"/>
      <c r="D197" s="2"/>
      <c r="E197" s="2"/>
      <c r="F197" s="2"/>
      <c r="G197" s="2"/>
      <c r="H197" s="2"/>
      <c r="I197" s="2"/>
      <c r="J197" s="2"/>
      <c r="K197" s="2"/>
      <c r="L197" s="2"/>
      <c r="M197" s="2"/>
      <c r="N197" s="2"/>
      <c r="O197" s="9" t="str">
        <f>IF(ISNUMBER(O196),(IF(MIN(O193:O194)&lt;2,"DOES NOT COMPLY","COMPLIES")), "NOT SCORED")</f>
        <v>COMPLIES</v>
      </c>
    </row>
    <row r="198" spans="1:15" x14ac:dyDescent="0.25">
      <c r="A198" s="6"/>
      <c r="B198" s="7"/>
      <c r="C198" s="7"/>
      <c r="D198" s="2"/>
      <c r="E198" s="2"/>
      <c r="F198" s="2"/>
      <c r="G198" s="2"/>
      <c r="H198" s="2"/>
      <c r="I198" s="2"/>
      <c r="J198" s="2"/>
      <c r="K198" s="2"/>
      <c r="L198" s="2"/>
      <c r="M198" s="2"/>
      <c r="N198" s="2"/>
      <c r="O198" s="9"/>
    </row>
    <row r="199" spans="1:15" ht="15.6" x14ac:dyDescent="0.25">
      <c r="A199" s="189" t="s">
        <v>122</v>
      </c>
      <c r="B199" s="190"/>
      <c r="C199" s="10" t="s">
        <v>123</v>
      </c>
      <c r="D199" s="10"/>
      <c r="E199" s="10"/>
      <c r="F199" s="10"/>
      <c r="G199" s="10"/>
      <c r="H199" s="10"/>
      <c r="I199" s="10"/>
      <c r="J199" s="10"/>
      <c r="K199" s="10"/>
      <c r="L199" s="10"/>
      <c r="M199" s="10"/>
      <c r="N199" s="10"/>
      <c r="O199" s="11"/>
    </row>
    <row r="200" spans="1:15" x14ac:dyDescent="0.25">
      <c r="A200" s="165" t="s">
        <v>11</v>
      </c>
      <c r="B200" s="166"/>
      <c r="C200" s="167" t="s">
        <v>12</v>
      </c>
      <c r="D200" s="167"/>
      <c r="E200" s="167"/>
      <c r="F200" s="167"/>
      <c r="G200" s="167"/>
      <c r="H200" s="167"/>
      <c r="I200" s="167"/>
      <c r="J200" s="168" t="s">
        <v>13</v>
      </c>
      <c r="K200" s="168"/>
      <c r="L200" s="168"/>
      <c r="M200" s="168"/>
      <c r="N200" s="168"/>
      <c r="O200" s="12" t="s">
        <v>14</v>
      </c>
    </row>
    <row r="201" spans="1:15" ht="28.5" customHeight="1" x14ac:dyDescent="0.25">
      <c r="A201" s="238">
        <v>49</v>
      </c>
      <c r="B201" s="238"/>
      <c r="C201" s="197" t="s">
        <v>124</v>
      </c>
      <c r="D201" s="197"/>
      <c r="E201" s="197"/>
      <c r="F201" s="197"/>
      <c r="G201" s="197"/>
      <c r="H201" s="197"/>
      <c r="I201" s="197"/>
      <c r="J201" s="181" t="s">
        <v>249</v>
      </c>
      <c r="K201" s="182"/>
      <c r="L201" s="182"/>
      <c r="M201" s="182"/>
      <c r="N201" s="183"/>
      <c r="O201" s="13">
        <v>4</v>
      </c>
    </row>
    <row r="202" spans="1:15" ht="25.5" customHeight="1" x14ac:dyDescent="0.25">
      <c r="A202" s="239">
        <v>50</v>
      </c>
      <c r="B202" s="239"/>
      <c r="C202" s="197" t="s">
        <v>125</v>
      </c>
      <c r="D202" s="197"/>
      <c r="E202" s="197"/>
      <c r="F202" s="197"/>
      <c r="G202" s="197"/>
      <c r="H202" s="197"/>
      <c r="I202" s="197"/>
      <c r="J202" s="181" t="s">
        <v>257</v>
      </c>
      <c r="K202" s="182"/>
      <c r="L202" s="182"/>
      <c r="M202" s="182"/>
      <c r="N202" s="183"/>
      <c r="O202" s="13">
        <v>3</v>
      </c>
    </row>
    <row r="203" spans="1:15" ht="27" customHeight="1" x14ac:dyDescent="0.25">
      <c r="A203" s="239">
        <v>51</v>
      </c>
      <c r="B203" s="239"/>
      <c r="C203" s="197" t="s">
        <v>126</v>
      </c>
      <c r="D203" s="197"/>
      <c r="E203" s="197"/>
      <c r="F203" s="197"/>
      <c r="G203" s="197"/>
      <c r="H203" s="197"/>
      <c r="I203" s="197"/>
      <c r="J203" s="181" t="s">
        <v>258</v>
      </c>
      <c r="K203" s="182"/>
      <c r="L203" s="182"/>
      <c r="M203" s="182"/>
      <c r="N203" s="183"/>
      <c r="O203" s="13">
        <v>4</v>
      </c>
    </row>
    <row r="204" spans="1:15" ht="24.75" customHeight="1" x14ac:dyDescent="0.25">
      <c r="A204" s="239">
        <v>52</v>
      </c>
      <c r="B204" s="239"/>
      <c r="C204" s="195" t="s">
        <v>127</v>
      </c>
      <c r="D204" s="195"/>
      <c r="E204" s="195"/>
      <c r="F204" s="195"/>
      <c r="G204" s="195"/>
      <c r="H204" s="195"/>
      <c r="I204" s="195"/>
      <c r="J204" s="181" t="s">
        <v>235</v>
      </c>
      <c r="K204" s="182"/>
      <c r="L204" s="182"/>
      <c r="M204" s="182"/>
      <c r="N204" s="183"/>
      <c r="O204" s="13">
        <v>4</v>
      </c>
    </row>
    <row r="205" spans="1:15" ht="27" customHeight="1" x14ac:dyDescent="0.25">
      <c r="A205" s="239">
        <v>53</v>
      </c>
      <c r="B205" s="239"/>
      <c r="C205" s="241" t="s">
        <v>128</v>
      </c>
      <c r="D205" s="195"/>
      <c r="E205" s="195"/>
      <c r="F205" s="195"/>
      <c r="G205" s="195"/>
      <c r="H205" s="195"/>
      <c r="I205" s="196"/>
      <c r="J205" s="181"/>
      <c r="K205" s="182"/>
      <c r="L205" s="182"/>
      <c r="M205" s="182"/>
      <c r="N205" s="183"/>
      <c r="O205" s="176">
        <v>3</v>
      </c>
    </row>
    <row r="206" spans="1:15" x14ac:dyDescent="0.25">
      <c r="A206" s="239"/>
      <c r="B206" s="239"/>
      <c r="C206" s="179" t="s">
        <v>129</v>
      </c>
      <c r="D206" s="179"/>
      <c r="E206" s="179"/>
      <c r="F206" s="179"/>
      <c r="G206" s="179"/>
      <c r="H206" s="179"/>
      <c r="I206" s="180"/>
      <c r="J206" s="181" t="s">
        <v>235</v>
      </c>
      <c r="K206" s="182"/>
      <c r="L206" s="182"/>
      <c r="M206" s="182"/>
      <c r="N206" s="183"/>
      <c r="O206" s="177"/>
    </row>
    <row r="207" spans="1:15" x14ac:dyDescent="0.25">
      <c r="A207" s="239"/>
      <c r="B207" s="239"/>
      <c r="C207" s="179" t="s">
        <v>130</v>
      </c>
      <c r="D207" s="179"/>
      <c r="E207" s="179"/>
      <c r="F207" s="179"/>
      <c r="G207" s="179"/>
      <c r="H207" s="179"/>
      <c r="I207" s="180"/>
      <c r="J207" s="181" t="s">
        <v>235</v>
      </c>
      <c r="K207" s="182"/>
      <c r="L207" s="182"/>
      <c r="M207" s="182"/>
      <c r="N207" s="183"/>
      <c r="O207" s="177"/>
    </row>
    <row r="208" spans="1:15" x14ac:dyDescent="0.25">
      <c r="A208" s="239"/>
      <c r="B208" s="239"/>
      <c r="C208" s="179" t="s">
        <v>131</v>
      </c>
      <c r="D208" s="179"/>
      <c r="E208" s="179"/>
      <c r="F208" s="179"/>
      <c r="G208" s="179"/>
      <c r="H208" s="179"/>
      <c r="I208" s="180"/>
      <c r="J208" s="181" t="s">
        <v>235</v>
      </c>
      <c r="K208" s="182"/>
      <c r="L208" s="182"/>
      <c r="M208" s="182"/>
      <c r="N208" s="183"/>
      <c r="O208" s="177"/>
    </row>
    <row r="209" spans="1:15" x14ac:dyDescent="0.25">
      <c r="A209" s="239"/>
      <c r="B209" s="239"/>
      <c r="C209" s="179" t="s">
        <v>132</v>
      </c>
      <c r="D209" s="179"/>
      <c r="E209" s="179"/>
      <c r="F209" s="179"/>
      <c r="G209" s="179"/>
      <c r="H209" s="179"/>
      <c r="I209" s="180"/>
      <c r="J209" s="181" t="s">
        <v>235</v>
      </c>
      <c r="K209" s="182"/>
      <c r="L209" s="182"/>
      <c r="M209" s="182"/>
      <c r="N209" s="183"/>
      <c r="O209" s="177"/>
    </row>
    <row r="210" spans="1:15" x14ac:dyDescent="0.25">
      <c r="A210" s="239"/>
      <c r="B210" s="239"/>
      <c r="C210" s="179" t="s">
        <v>133</v>
      </c>
      <c r="D210" s="179"/>
      <c r="E210" s="179"/>
      <c r="F210" s="179"/>
      <c r="G210" s="179"/>
      <c r="H210" s="179"/>
      <c r="I210" s="180"/>
      <c r="J210" s="181" t="s">
        <v>235</v>
      </c>
      <c r="K210" s="182"/>
      <c r="L210" s="182"/>
      <c r="M210" s="182"/>
      <c r="N210" s="183"/>
      <c r="O210" s="177"/>
    </row>
    <row r="211" spans="1:15" x14ac:dyDescent="0.25">
      <c r="A211" s="240"/>
      <c r="B211" s="240"/>
      <c r="C211" s="184" t="s">
        <v>134</v>
      </c>
      <c r="D211" s="184"/>
      <c r="E211" s="184"/>
      <c r="F211" s="184"/>
      <c r="G211" s="184"/>
      <c r="H211" s="184"/>
      <c r="I211" s="185"/>
      <c r="J211" s="181" t="s">
        <v>235</v>
      </c>
      <c r="K211" s="182"/>
      <c r="L211" s="182"/>
      <c r="M211" s="182"/>
      <c r="N211" s="183"/>
      <c r="O211" s="178"/>
    </row>
    <row r="212" spans="1:15" x14ac:dyDescent="0.25">
      <c r="A212" s="1"/>
      <c r="B212" s="2"/>
      <c r="C212" s="3"/>
      <c r="D212" s="3"/>
      <c r="E212" s="4"/>
      <c r="F212" s="4"/>
      <c r="G212" s="4"/>
      <c r="H212" s="4"/>
      <c r="I212" s="4"/>
      <c r="J212" s="4"/>
      <c r="K212" s="4"/>
      <c r="L212" s="4"/>
      <c r="M212" s="4"/>
      <c r="N212" s="4"/>
      <c r="O212" s="5"/>
    </row>
    <row r="213" spans="1:15" x14ac:dyDescent="0.25">
      <c r="A213" s="6" t="s">
        <v>16</v>
      </c>
      <c r="B213" s="7"/>
      <c r="C213" s="7"/>
      <c r="D213" s="2"/>
      <c r="E213" s="4"/>
      <c r="F213" s="4"/>
      <c r="G213" s="4"/>
      <c r="H213" s="4"/>
      <c r="I213" s="4"/>
      <c r="J213" s="4"/>
      <c r="K213" s="4"/>
      <c r="L213" s="4"/>
      <c r="M213" s="4"/>
      <c r="N213" s="4"/>
      <c r="O213" s="8">
        <f>IF(ISNUMBER(AVERAGE(O200:O205)),AVERAGE(O200:O205),"")</f>
        <v>3.6</v>
      </c>
    </row>
    <row r="214" spans="1:15" x14ac:dyDescent="0.25">
      <c r="A214" s="6" t="s">
        <v>227</v>
      </c>
      <c r="B214" s="7"/>
      <c r="C214" s="7"/>
      <c r="D214" s="2"/>
      <c r="E214" s="2"/>
      <c r="F214" s="2"/>
      <c r="G214" s="2"/>
      <c r="H214" s="2"/>
      <c r="I214" s="2"/>
      <c r="J214" s="2"/>
      <c r="K214" s="2"/>
      <c r="L214" s="2"/>
      <c r="M214" s="2"/>
      <c r="N214" s="2"/>
      <c r="O214" s="9" t="str">
        <f>IF(ISNUMBER(O213),(IF(MIN(O201:O211)&lt;2,"DOES NOT COMPLY","COMPLIES")), "NOT SCORED")</f>
        <v>COMPLIES</v>
      </c>
    </row>
    <row r="215" spans="1:15" x14ac:dyDescent="0.25">
      <c r="A215" s="6"/>
      <c r="B215" s="7"/>
      <c r="C215" s="7"/>
      <c r="D215" s="2"/>
      <c r="E215" s="2"/>
      <c r="F215" s="2"/>
      <c r="G215" s="2"/>
      <c r="H215" s="2"/>
      <c r="I215" s="2"/>
      <c r="J215" s="2"/>
      <c r="K215" s="2"/>
      <c r="L215" s="2"/>
      <c r="M215" s="2"/>
      <c r="N215" s="2"/>
      <c r="O215" s="9"/>
    </row>
    <row r="216" spans="1:15" ht="15.6" x14ac:dyDescent="0.25">
      <c r="A216" s="189" t="s">
        <v>135</v>
      </c>
      <c r="B216" s="190"/>
      <c r="C216" s="10" t="s">
        <v>136</v>
      </c>
      <c r="D216" s="10"/>
      <c r="E216" s="10"/>
      <c r="F216" s="10"/>
      <c r="G216" s="10"/>
      <c r="H216" s="10"/>
      <c r="I216" s="10"/>
      <c r="J216" s="10"/>
      <c r="K216" s="10"/>
      <c r="L216" s="10"/>
      <c r="M216" s="10"/>
      <c r="N216" s="10"/>
      <c r="O216" s="11"/>
    </row>
    <row r="217" spans="1:15" x14ac:dyDescent="0.25">
      <c r="A217" s="165" t="s">
        <v>11</v>
      </c>
      <c r="B217" s="166"/>
      <c r="C217" s="167" t="s">
        <v>12</v>
      </c>
      <c r="D217" s="167"/>
      <c r="E217" s="167"/>
      <c r="F217" s="167"/>
      <c r="G217" s="167"/>
      <c r="H217" s="167"/>
      <c r="I217" s="167"/>
      <c r="J217" s="168" t="s">
        <v>13</v>
      </c>
      <c r="K217" s="168"/>
      <c r="L217" s="168"/>
      <c r="M217" s="168"/>
      <c r="N217" s="168"/>
      <c r="O217" s="12" t="s">
        <v>14</v>
      </c>
    </row>
    <row r="218" spans="1:15" ht="24.75" customHeight="1" x14ac:dyDescent="0.25">
      <c r="A218" s="238">
        <v>54</v>
      </c>
      <c r="B218" s="238"/>
      <c r="C218" s="197" t="s">
        <v>137</v>
      </c>
      <c r="D218" s="197"/>
      <c r="E218" s="197"/>
      <c r="F218" s="197"/>
      <c r="G218" s="197"/>
      <c r="H218" s="197"/>
      <c r="I218" s="197"/>
      <c r="J218" s="228" t="s">
        <v>259</v>
      </c>
      <c r="K218" s="229"/>
      <c r="L218" s="229"/>
      <c r="M218" s="229"/>
      <c r="N218" s="230"/>
      <c r="O218" s="13">
        <v>2</v>
      </c>
    </row>
    <row r="219" spans="1:15" x14ac:dyDescent="0.25">
      <c r="A219" s="240">
        <v>55</v>
      </c>
      <c r="B219" s="240"/>
      <c r="C219" s="206" t="s">
        <v>138</v>
      </c>
      <c r="D219" s="206"/>
      <c r="E219" s="206"/>
      <c r="F219" s="206"/>
      <c r="G219" s="206"/>
      <c r="H219" s="206"/>
      <c r="I219" s="206"/>
      <c r="J219" s="186" t="s">
        <v>260</v>
      </c>
      <c r="K219" s="187"/>
      <c r="L219" s="187"/>
      <c r="M219" s="187"/>
      <c r="N219" s="188"/>
      <c r="O219" s="15">
        <v>2</v>
      </c>
    </row>
    <row r="220" spans="1:15" x14ac:dyDescent="0.25">
      <c r="A220" s="1"/>
      <c r="B220" s="2"/>
      <c r="C220" s="3"/>
      <c r="D220" s="3"/>
      <c r="E220" s="4"/>
      <c r="F220" s="4"/>
      <c r="G220" s="4"/>
      <c r="H220" s="4"/>
      <c r="I220" s="4"/>
      <c r="J220" s="4"/>
      <c r="K220" s="4"/>
      <c r="L220" s="4"/>
      <c r="M220" s="4"/>
      <c r="N220" s="4"/>
      <c r="O220" s="5"/>
    </row>
    <row r="221" spans="1:15" x14ac:dyDescent="0.25">
      <c r="A221" s="6" t="s">
        <v>16</v>
      </c>
      <c r="B221" s="7"/>
      <c r="C221" s="7"/>
      <c r="D221" s="2"/>
      <c r="E221" s="4"/>
      <c r="F221" s="4"/>
      <c r="G221" s="4"/>
      <c r="H221" s="4"/>
      <c r="I221" s="4"/>
      <c r="J221" s="4"/>
      <c r="K221" s="4"/>
      <c r="L221" s="4"/>
      <c r="M221" s="4"/>
      <c r="N221" s="4"/>
      <c r="O221" s="8">
        <f>IF(ISNUMBER(AVERAGE(O218:O219)),AVERAGE(O218:O219),"")</f>
        <v>2</v>
      </c>
    </row>
    <row r="222" spans="1:15" x14ac:dyDescent="0.25">
      <c r="A222" s="6" t="s">
        <v>227</v>
      </c>
      <c r="B222" s="7"/>
      <c r="C222" s="7"/>
      <c r="D222" s="2"/>
      <c r="E222" s="2"/>
      <c r="F222" s="2"/>
      <c r="G222" s="2"/>
      <c r="H222" s="2"/>
      <c r="I222" s="2"/>
      <c r="J222" s="2"/>
      <c r="K222" s="2"/>
      <c r="L222" s="2"/>
      <c r="M222" s="2"/>
      <c r="N222" s="2"/>
      <c r="O222" s="9" t="str">
        <f>IF(ISNUMBER(O221),(IF(MIN(O218:O219)&lt;2,"DOES NOT COMPLY","COMPLIES")), "NOT SCORED")</f>
        <v>COMPLIES</v>
      </c>
    </row>
    <row r="223" spans="1:15" x14ac:dyDescent="0.25">
      <c r="A223" s="6"/>
      <c r="B223" s="7"/>
      <c r="C223" s="7"/>
      <c r="D223" s="2"/>
      <c r="E223" s="2"/>
      <c r="F223" s="2"/>
      <c r="G223" s="2"/>
      <c r="H223" s="2"/>
      <c r="I223" s="2"/>
      <c r="J223" s="2"/>
      <c r="K223" s="2"/>
      <c r="L223" s="2"/>
      <c r="M223" s="2"/>
      <c r="N223" s="2"/>
      <c r="O223" s="9"/>
    </row>
    <row r="224" spans="1:15" ht="15.6" x14ac:dyDescent="0.25">
      <c r="A224" s="189" t="s">
        <v>139</v>
      </c>
      <c r="B224" s="190"/>
      <c r="C224" s="10" t="s">
        <v>140</v>
      </c>
      <c r="D224" s="10"/>
      <c r="E224" s="10"/>
      <c r="F224" s="10"/>
      <c r="G224" s="10"/>
      <c r="H224" s="10"/>
      <c r="I224" s="10"/>
      <c r="J224" s="10"/>
      <c r="K224" s="10"/>
      <c r="L224" s="10"/>
      <c r="M224" s="10"/>
      <c r="N224" s="10"/>
      <c r="O224" s="11"/>
    </row>
    <row r="225" spans="1:15" x14ac:dyDescent="0.25">
      <c r="A225" s="165" t="s">
        <v>11</v>
      </c>
      <c r="B225" s="166"/>
      <c r="C225" s="167" t="s">
        <v>12</v>
      </c>
      <c r="D225" s="167"/>
      <c r="E225" s="167"/>
      <c r="F225" s="167"/>
      <c r="G225" s="167"/>
      <c r="H225" s="167"/>
      <c r="I225" s="167"/>
      <c r="J225" s="168" t="s">
        <v>13</v>
      </c>
      <c r="K225" s="168"/>
      <c r="L225" s="168"/>
      <c r="M225" s="168"/>
      <c r="N225" s="168"/>
      <c r="O225" s="12" t="s">
        <v>14</v>
      </c>
    </row>
    <row r="226" spans="1:15" ht="27.75" customHeight="1" x14ac:dyDescent="0.25">
      <c r="A226" s="238">
        <v>56</v>
      </c>
      <c r="B226" s="238"/>
      <c r="C226" s="197" t="s">
        <v>141</v>
      </c>
      <c r="D226" s="197"/>
      <c r="E226" s="197"/>
      <c r="F226" s="197"/>
      <c r="G226" s="197"/>
      <c r="H226" s="197"/>
      <c r="I226" s="197"/>
      <c r="J226" s="228" t="s">
        <v>261</v>
      </c>
      <c r="K226" s="229"/>
      <c r="L226" s="229"/>
      <c r="M226" s="229"/>
      <c r="N226" s="230"/>
      <c r="O226" s="13">
        <v>2</v>
      </c>
    </row>
    <row r="227" spans="1:15" ht="12.75" customHeight="1" x14ac:dyDescent="0.25">
      <c r="A227" s="239">
        <v>57</v>
      </c>
      <c r="B227" s="239"/>
      <c r="C227" s="195" t="s">
        <v>219</v>
      </c>
      <c r="D227" s="195"/>
      <c r="E227" s="195"/>
      <c r="F227" s="195"/>
      <c r="G227" s="195"/>
      <c r="H227" s="195"/>
      <c r="I227" s="195"/>
      <c r="J227" s="228" t="s">
        <v>261</v>
      </c>
      <c r="K227" s="229"/>
      <c r="L227" s="229"/>
      <c r="M227" s="229"/>
      <c r="N227" s="230"/>
      <c r="O227" s="176">
        <v>2</v>
      </c>
    </row>
    <row r="228" spans="1:15" ht="12.75" customHeight="1" x14ac:dyDescent="0.25">
      <c r="A228" s="239"/>
      <c r="B228" s="239"/>
      <c r="C228" s="242" t="s">
        <v>142</v>
      </c>
      <c r="D228" s="242"/>
      <c r="E228" s="242"/>
      <c r="F228" s="242"/>
      <c r="G228" s="242"/>
      <c r="H228" s="242"/>
      <c r="I228" s="243"/>
      <c r="J228" s="228" t="s">
        <v>261</v>
      </c>
      <c r="K228" s="229"/>
      <c r="L228" s="229"/>
      <c r="M228" s="229"/>
      <c r="N228" s="230"/>
      <c r="O228" s="177"/>
    </row>
    <row r="229" spans="1:15" ht="12.75" customHeight="1" x14ac:dyDescent="0.25">
      <c r="A229" s="239"/>
      <c r="B229" s="239"/>
      <c r="C229" s="242" t="s">
        <v>143</v>
      </c>
      <c r="D229" s="242"/>
      <c r="E229" s="242"/>
      <c r="F229" s="242"/>
      <c r="G229" s="242"/>
      <c r="H229" s="242"/>
      <c r="I229" s="243"/>
      <c r="J229" s="228" t="s">
        <v>261</v>
      </c>
      <c r="K229" s="229"/>
      <c r="L229" s="229"/>
      <c r="M229" s="229"/>
      <c r="N229" s="230"/>
      <c r="O229" s="177"/>
    </row>
    <row r="230" spans="1:15" ht="12.75" customHeight="1" x14ac:dyDescent="0.25">
      <c r="A230" s="240"/>
      <c r="B230" s="240"/>
      <c r="C230" s="244" t="s">
        <v>144</v>
      </c>
      <c r="D230" s="244"/>
      <c r="E230" s="244"/>
      <c r="F230" s="244"/>
      <c r="G230" s="244"/>
      <c r="H230" s="244"/>
      <c r="I230" s="245"/>
      <c r="J230" s="228" t="s">
        <v>261</v>
      </c>
      <c r="K230" s="229"/>
      <c r="L230" s="229"/>
      <c r="M230" s="229"/>
      <c r="N230" s="230"/>
      <c r="O230" s="178"/>
    </row>
    <row r="231" spans="1:15" x14ac:dyDescent="0.25">
      <c r="A231" s="1"/>
      <c r="B231" s="2"/>
      <c r="C231" s="3"/>
      <c r="D231" s="3"/>
      <c r="E231" s="4"/>
      <c r="F231" s="4"/>
      <c r="G231" s="4"/>
      <c r="H231" s="4"/>
      <c r="I231" s="4"/>
      <c r="J231" s="4"/>
      <c r="K231" s="4"/>
      <c r="L231" s="4"/>
      <c r="M231" s="4"/>
      <c r="N231" s="4"/>
      <c r="O231" s="5"/>
    </row>
    <row r="232" spans="1:15" x14ac:dyDescent="0.25">
      <c r="A232" s="6" t="s">
        <v>16</v>
      </c>
      <c r="B232" s="7"/>
      <c r="C232" s="7"/>
      <c r="D232" s="2"/>
      <c r="E232" s="4"/>
      <c r="F232" s="4"/>
      <c r="G232" s="4"/>
      <c r="H232" s="4"/>
      <c r="I232" s="4"/>
      <c r="J232" s="4"/>
      <c r="K232" s="4"/>
      <c r="L232" s="4"/>
      <c r="M232" s="4"/>
      <c r="N232" s="4"/>
      <c r="O232" s="8">
        <f>IF(ISNUMBER(AVERAGE(O226:O227)),AVERAGE(O226:O227),"")</f>
        <v>2</v>
      </c>
    </row>
    <row r="233" spans="1:15" x14ac:dyDescent="0.25">
      <c r="A233" s="6" t="s">
        <v>227</v>
      </c>
      <c r="B233" s="7"/>
      <c r="C233" s="7"/>
      <c r="D233" s="2"/>
      <c r="E233" s="2"/>
      <c r="F233" s="2"/>
      <c r="G233" s="2"/>
      <c r="H233" s="2"/>
      <c r="I233" s="2"/>
      <c r="J233" s="2"/>
      <c r="K233" s="2"/>
      <c r="L233" s="2"/>
      <c r="M233" s="2"/>
      <c r="N233" s="2"/>
      <c r="O233" s="9" t="str">
        <f>IF(ISNUMBER(O232),(IF(MIN(O226:O230)&lt;2,"DOES NOT COMPLY","COMPLIES")), "NOT SCORED")</f>
        <v>COMPLIES</v>
      </c>
    </row>
    <row r="234" spans="1:15" x14ac:dyDescent="0.25">
      <c r="A234" s="1"/>
      <c r="B234" s="2"/>
      <c r="C234" s="3"/>
      <c r="D234" s="3"/>
      <c r="E234" s="4"/>
      <c r="F234" s="4"/>
      <c r="G234" s="4"/>
      <c r="H234" s="4"/>
      <c r="I234" s="4"/>
      <c r="J234" s="4"/>
      <c r="K234" s="4"/>
      <c r="L234" s="4"/>
      <c r="M234" s="4"/>
      <c r="N234" s="4"/>
      <c r="O234" s="5"/>
    </row>
    <row r="235" spans="1:15" ht="15.6" x14ac:dyDescent="0.25">
      <c r="A235" s="189" t="s">
        <v>145</v>
      </c>
      <c r="B235" s="190"/>
      <c r="C235" s="10" t="s">
        <v>146</v>
      </c>
      <c r="D235" s="10"/>
      <c r="E235" s="10"/>
      <c r="F235" s="10"/>
      <c r="G235" s="10"/>
      <c r="H235" s="10"/>
      <c r="I235" s="10"/>
      <c r="J235" s="10"/>
      <c r="K235" s="10"/>
      <c r="L235" s="10"/>
      <c r="M235" s="10"/>
      <c r="N235" s="10"/>
      <c r="O235" s="11"/>
    </row>
    <row r="236" spans="1:15" x14ac:dyDescent="0.25">
      <c r="A236" s="165" t="s">
        <v>11</v>
      </c>
      <c r="B236" s="166"/>
      <c r="C236" s="167" t="s">
        <v>12</v>
      </c>
      <c r="D236" s="167"/>
      <c r="E236" s="167"/>
      <c r="F236" s="167"/>
      <c r="G236" s="167"/>
      <c r="H236" s="167"/>
      <c r="I236" s="167"/>
      <c r="J236" s="168" t="s">
        <v>13</v>
      </c>
      <c r="K236" s="168"/>
      <c r="L236" s="168"/>
      <c r="M236" s="168"/>
      <c r="N236" s="168"/>
      <c r="O236" s="12" t="s">
        <v>14</v>
      </c>
    </row>
    <row r="237" spans="1:15" ht="38.25" customHeight="1" x14ac:dyDescent="0.25">
      <c r="A237" s="238">
        <v>58</v>
      </c>
      <c r="B237" s="238"/>
      <c r="C237" s="197" t="s">
        <v>147</v>
      </c>
      <c r="D237" s="197"/>
      <c r="E237" s="197"/>
      <c r="F237" s="197"/>
      <c r="G237" s="197"/>
      <c r="H237" s="197"/>
      <c r="I237" s="197"/>
      <c r="J237" s="228"/>
      <c r="K237" s="229"/>
      <c r="L237" s="229"/>
      <c r="M237" s="229"/>
      <c r="N237" s="230"/>
      <c r="O237" s="13">
        <v>3</v>
      </c>
    </row>
    <row r="238" spans="1:15" ht="26.25" customHeight="1" x14ac:dyDescent="0.25">
      <c r="A238" s="239">
        <v>59</v>
      </c>
      <c r="B238" s="239"/>
      <c r="C238" s="246" t="s">
        <v>148</v>
      </c>
      <c r="D238" s="246"/>
      <c r="E238" s="246"/>
      <c r="F238" s="246"/>
      <c r="G238" s="246"/>
      <c r="H238" s="246"/>
      <c r="I238" s="247"/>
      <c r="J238" s="181"/>
      <c r="K238" s="182"/>
      <c r="L238" s="182"/>
      <c r="M238" s="182"/>
      <c r="N238" s="183"/>
      <c r="O238" s="26">
        <v>3</v>
      </c>
    </row>
    <row r="239" spans="1:15" ht="39" customHeight="1" x14ac:dyDescent="0.25">
      <c r="A239" s="239">
        <v>60</v>
      </c>
      <c r="B239" s="239"/>
      <c r="C239" s="248" t="s">
        <v>149</v>
      </c>
      <c r="D239" s="248"/>
      <c r="E239" s="248"/>
      <c r="F239" s="248"/>
      <c r="G239" s="248"/>
      <c r="H239" s="248"/>
      <c r="I239" s="249"/>
      <c r="J239" s="181"/>
      <c r="K239" s="182"/>
      <c r="L239" s="182"/>
      <c r="M239" s="182"/>
      <c r="N239" s="183"/>
      <c r="O239" s="26">
        <v>3</v>
      </c>
    </row>
    <row r="240" spans="1:15" ht="30" customHeight="1" x14ac:dyDescent="0.25">
      <c r="A240" s="239">
        <v>61</v>
      </c>
      <c r="B240" s="239"/>
      <c r="C240" s="248" t="s">
        <v>150</v>
      </c>
      <c r="D240" s="248"/>
      <c r="E240" s="248"/>
      <c r="F240" s="248"/>
      <c r="G240" s="248"/>
      <c r="H240" s="248"/>
      <c r="I240" s="249"/>
      <c r="J240" s="181"/>
      <c r="K240" s="182"/>
      <c r="L240" s="182"/>
      <c r="M240" s="182"/>
      <c r="N240" s="183"/>
      <c r="O240" s="26">
        <v>3</v>
      </c>
    </row>
    <row r="241" spans="1:15" ht="39" customHeight="1" x14ac:dyDescent="0.25">
      <c r="A241" s="239">
        <v>62</v>
      </c>
      <c r="B241" s="239"/>
      <c r="C241" s="248" t="s">
        <v>151</v>
      </c>
      <c r="D241" s="248"/>
      <c r="E241" s="248"/>
      <c r="F241" s="248"/>
      <c r="G241" s="248"/>
      <c r="H241" s="248"/>
      <c r="I241" s="249"/>
      <c r="J241" s="181"/>
      <c r="K241" s="182"/>
      <c r="L241" s="182"/>
      <c r="M241" s="182"/>
      <c r="N241" s="183"/>
      <c r="O241" s="26">
        <v>3</v>
      </c>
    </row>
    <row r="242" spans="1:15" ht="38.25" customHeight="1" x14ac:dyDescent="0.25">
      <c r="A242" s="239">
        <v>63</v>
      </c>
      <c r="B242" s="239"/>
      <c r="C242" s="248" t="s">
        <v>152</v>
      </c>
      <c r="D242" s="248"/>
      <c r="E242" s="248"/>
      <c r="F242" s="248"/>
      <c r="G242" s="248"/>
      <c r="H242" s="248"/>
      <c r="I242" s="249"/>
      <c r="J242" s="181"/>
      <c r="K242" s="182"/>
      <c r="L242" s="182"/>
      <c r="M242" s="182"/>
      <c r="N242" s="183"/>
      <c r="O242" s="26">
        <v>3</v>
      </c>
    </row>
    <row r="243" spans="1:15" ht="39" customHeight="1" x14ac:dyDescent="0.25">
      <c r="A243" s="240">
        <v>64</v>
      </c>
      <c r="B243" s="240"/>
      <c r="C243" s="250" t="s">
        <v>153</v>
      </c>
      <c r="D243" s="250"/>
      <c r="E243" s="250"/>
      <c r="F243" s="250"/>
      <c r="G243" s="250"/>
      <c r="H243" s="250"/>
      <c r="I243" s="251"/>
      <c r="J243" s="186"/>
      <c r="K243" s="187"/>
      <c r="L243" s="187"/>
      <c r="M243" s="187"/>
      <c r="N243" s="188"/>
      <c r="O243" s="15">
        <v>3</v>
      </c>
    </row>
    <row r="244" spans="1:15" x14ac:dyDescent="0.25">
      <c r="A244" s="1"/>
      <c r="B244" s="2"/>
      <c r="C244" s="3"/>
      <c r="D244" s="3"/>
      <c r="E244" s="4"/>
      <c r="F244" s="4"/>
      <c r="G244" s="4"/>
      <c r="H244" s="4"/>
      <c r="I244" s="4"/>
      <c r="J244" s="4"/>
      <c r="K244" s="4"/>
      <c r="L244" s="4"/>
      <c r="M244" s="4"/>
      <c r="N244" s="4"/>
      <c r="O244" s="5"/>
    </row>
    <row r="245" spans="1:15" x14ac:dyDescent="0.25">
      <c r="A245" s="6" t="s">
        <v>16</v>
      </c>
      <c r="B245" s="7"/>
      <c r="C245" s="7"/>
      <c r="D245" s="2"/>
      <c r="E245" s="4"/>
      <c r="F245" s="4"/>
      <c r="G245" s="4"/>
      <c r="H245" s="4"/>
      <c r="I245" s="4"/>
      <c r="J245" s="4"/>
      <c r="K245" s="4"/>
      <c r="L245" s="4"/>
      <c r="M245" s="4"/>
      <c r="N245" s="4"/>
      <c r="O245" s="8">
        <f>IF(ISNUMBER(AVERAGE(O237:O243)),AVERAGE(O237:O243),"")</f>
        <v>3</v>
      </c>
    </row>
    <row r="246" spans="1:15" x14ac:dyDescent="0.25">
      <c r="A246" s="6" t="s">
        <v>229</v>
      </c>
      <c r="B246" s="7"/>
      <c r="C246" s="7"/>
      <c r="D246" s="2"/>
      <c r="E246" s="2"/>
      <c r="F246" s="2"/>
      <c r="G246" s="2"/>
      <c r="H246" s="2"/>
      <c r="I246" s="2"/>
      <c r="J246" s="2"/>
      <c r="K246" s="2"/>
      <c r="L246" s="2"/>
      <c r="M246" s="2"/>
      <c r="N246" s="2"/>
      <c r="O246" s="9" t="str">
        <f>IF(ISNUMBER(O245),(IF(MIN(O237:O243)&lt;2,"DOES NOT COMPLY","COMPLIES")), "NOT SCORED")</f>
        <v>COMPLIES</v>
      </c>
    </row>
    <row r="247" spans="1:15" ht="13.8" thickBot="1" x14ac:dyDescent="0.3">
      <c r="A247" s="27"/>
      <c r="B247" s="28"/>
      <c r="C247" s="28"/>
      <c r="D247" s="28"/>
      <c r="E247" s="28"/>
      <c r="F247" s="28"/>
      <c r="G247" s="28"/>
      <c r="H247" s="28"/>
      <c r="I247" s="28"/>
      <c r="J247" s="28"/>
      <c r="K247" s="28"/>
      <c r="L247" s="28"/>
      <c r="M247" s="28"/>
      <c r="N247" s="28"/>
      <c r="O247" s="29"/>
    </row>
    <row r="248" spans="1:15" ht="13.8" thickTop="1" x14ac:dyDescent="0.25">
      <c r="A248" s="30"/>
      <c r="B248" s="31"/>
      <c r="C248" s="32"/>
      <c r="D248" s="32"/>
      <c r="E248" s="33"/>
      <c r="F248" s="33"/>
      <c r="G248" s="33"/>
      <c r="H248" s="33"/>
      <c r="I248" s="33"/>
      <c r="J248" s="33"/>
      <c r="K248" s="33"/>
      <c r="L248" s="33"/>
      <c r="M248" s="33"/>
      <c r="N248" s="33"/>
      <c r="O248" s="34"/>
    </row>
    <row r="249" spans="1:15" x14ac:dyDescent="0.25">
      <c r="A249" s="35" t="s">
        <v>154</v>
      </c>
      <c r="B249" s="36"/>
      <c r="C249" s="36"/>
      <c r="D249" s="31"/>
      <c r="E249" s="33"/>
      <c r="F249" s="33"/>
      <c r="G249" s="33"/>
      <c r="H249" s="33"/>
      <c r="I249" s="33"/>
      <c r="J249" s="33"/>
      <c r="K249" s="33"/>
      <c r="L249" s="33"/>
      <c r="M249" s="33"/>
      <c r="N249" s="33"/>
      <c r="O249" s="37">
        <f>IF(ISNUMBER(AVERAGE(O42:O46,O53:O61,O68:O70,O77,O84:O116,O123:O129,O136:O154,O161,O168:O173,O180:O186,O193:O194,O201:O211,O218:O219,O226:O230,O237:O243)),AVERAGE(O42:O46,O53:O61,O68:O70,O77,O84:O116,O123:O129,O136:O154,O161,O168:O173,O180:O186,O193:O194,O201:O211,O218:O219,O226:O230,O237:O243),"")</f>
        <v>3.234375</v>
      </c>
    </row>
    <row r="250" spans="1:15" x14ac:dyDescent="0.25">
      <c r="A250" s="35" t="s">
        <v>230</v>
      </c>
      <c r="B250" s="36"/>
      <c r="C250" s="36"/>
      <c r="D250" s="31"/>
      <c r="E250" s="31"/>
      <c r="F250" s="31"/>
      <c r="G250" s="31"/>
      <c r="H250" s="31"/>
      <c r="I250" s="31"/>
      <c r="J250" s="31"/>
      <c r="K250" s="31"/>
      <c r="L250" s="31"/>
      <c r="M250" s="31"/>
      <c r="N250" s="31"/>
      <c r="O250" s="38" t="str">
        <f>IF(ISNUMBER(O249),(IF(MIN(O237:O243,O226:O230,O218:O219,O201:O211,O193:O194,O180:O186,O168:O173,O161,O136:O154,O123:O129,O84:O116,O77,O68:O70,O53:O61,O42:O46)&lt;2,"DOES NOT COMPLY","COMPLIES")), "NOT SCORED")</f>
        <v>COMPLIES</v>
      </c>
    </row>
    <row r="251" spans="1:15" x14ac:dyDescent="0.25">
      <c r="A251" s="39"/>
      <c r="B251" s="40"/>
      <c r="C251" s="40"/>
      <c r="D251" s="41"/>
      <c r="E251" s="41"/>
      <c r="F251" s="41"/>
      <c r="G251" s="41"/>
      <c r="H251" s="41"/>
      <c r="I251" s="41"/>
      <c r="J251" s="41"/>
      <c r="K251" s="41"/>
      <c r="L251" s="41"/>
      <c r="M251" s="41"/>
      <c r="N251" s="41"/>
      <c r="O251" s="42"/>
    </row>
    <row r="252" spans="1:15" ht="16.2" thickBot="1" x14ac:dyDescent="0.3">
      <c r="A252" s="252" t="s">
        <v>155</v>
      </c>
      <c r="B252" s="253"/>
      <c r="C252" s="253"/>
      <c r="D252" s="253"/>
      <c r="E252" s="253"/>
      <c r="F252" s="253"/>
      <c r="G252" s="253"/>
      <c r="H252" s="253"/>
      <c r="I252" s="253"/>
      <c r="J252" s="253"/>
      <c r="K252" s="253"/>
      <c r="L252" s="253"/>
      <c r="M252" s="253"/>
      <c r="N252" s="253"/>
      <c r="O252" s="254"/>
    </row>
    <row r="253" spans="1:15" ht="16.2" thickTop="1" x14ac:dyDescent="0.25">
      <c r="A253" s="163" t="s">
        <v>156</v>
      </c>
      <c r="B253" s="164"/>
      <c r="C253" s="43" t="s">
        <v>157</v>
      </c>
      <c r="D253" s="43"/>
      <c r="E253" s="43"/>
      <c r="F253" s="43"/>
      <c r="G253" s="43"/>
      <c r="H253" s="43"/>
      <c r="I253" s="43"/>
      <c r="J253" s="43"/>
      <c r="K253" s="43"/>
      <c r="L253" s="43"/>
      <c r="M253" s="43"/>
      <c r="N253" s="43"/>
      <c r="O253" s="44"/>
    </row>
    <row r="254" spans="1:15" x14ac:dyDescent="0.25">
      <c r="A254" s="165" t="s">
        <v>11</v>
      </c>
      <c r="B254" s="166"/>
      <c r="C254" s="167" t="s">
        <v>12</v>
      </c>
      <c r="D254" s="167"/>
      <c r="E254" s="167"/>
      <c r="F254" s="167"/>
      <c r="G254" s="167"/>
      <c r="H254" s="167"/>
      <c r="I254" s="167"/>
      <c r="J254" s="168" t="s">
        <v>13</v>
      </c>
      <c r="K254" s="168"/>
      <c r="L254" s="168"/>
      <c r="M254" s="168"/>
      <c r="N254" s="168"/>
      <c r="O254" s="12" t="s">
        <v>14</v>
      </c>
    </row>
    <row r="255" spans="1:15" ht="27.75" customHeight="1" x14ac:dyDescent="0.25">
      <c r="A255" s="209">
        <v>65</v>
      </c>
      <c r="B255" s="210"/>
      <c r="C255" s="255" t="s">
        <v>224</v>
      </c>
      <c r="D255" s="255"/>
      <c r="E255" s="255"/>
      <c r="F255" s="255"/>
      <c r="G255" s="255"/>
      <c r="H255" s="255"/>
      <c r="I255" s="255"/>
      <c r="J255" s="256" t="s">
        <v>235</v>
      </c>
      <c r="K255" s="257"/>
      <c r="L255" s="257"/>
      <c r="M255" s="257"/>
      <c r="N255" s="258"/>
      <c r="O255" s="14">
        <v>3</v>
      </c>
    </row>
    <row r="256" spans="1:15" x14ac:dyDescent="0.25">
      <c r="A256" s="45"/>
      <c r="B256" s="46"/>
      <c r="C256" s="47"/>
      <c r="D256" s="47"/>
      <c r="E256" s="48"/>
      <c r="F256" s="48"/>
      <c r="G256" s="48"/>
      <c r="H256" s="48"/>
      <c r="I256" s="48"/>
      <c r="J256" s="48"/>
      <c r="K256" s="48"/>
      <c r="L256" s="48"/>
      <c r="M256" s="48"/>
      <c r="N256" s="48"/>
      <c r="O256" s="49"/>
    </row>
    <row r="257" spans="1:15" x14ac:dyDescent="0.25">
      <c r="A257" s="6" t="s">
        <v>16</v>
      </c>
      <c r="B257" s="7"/>
      <c r="C257" s="7"/>
      <c r="D257" s="2"/>
      <c r="E257" s="4"/>
      <c r="F257" s="4"/>
      <c r="G257" s="4"/>
      <c r="H257" s="4"/>
      <c r="I257" s="4"/>
      <c r="J257" s="4"/>
      <c r="K257" s="4"/>
      <c r="L257" s="4"/>
      <c r="M257" s="4"/>
      <c r="N257" s="4"/>
      <c r="O257" s="8">
        <f>IF(ISNUMBER(O255),O255," ")</f>
        <v>3</v>
      </c>
    </row>
    <row r="258" spans="1:15" x14ac:dyDescent="0.25">
      <c r="A258" s="6" t="s">
        <v>227</v>
      </c>
      <c r="B258" s="7"/>
      <c r="C258" s="7"/>
      <c r="D258" s="2"/>
      <c r="E258" s="2"/>
      <c r="F258" s="2"/>
      <c r="G258" s="2"/>
      <c r="H258" s="2"/>
      <c r="I258" s="2"/>
      <c r="J258" s="2"/>
      <c r="K258" s="2"/>
      <c r="L258" s="2"/>
      <c r="M258" s="2"/>
      <c r="N258" s="2"/>
      <c r="O258" s="9" t="str">
        <f>IF(ISNUMBER(O257),(IF(O257&lt;2,"DOES NOT COMPLY","COMPLIES")), "NOT SCORED")</f>
        <v>COMPLIES</v>
      </c>
    </row>
    <row r="259" spans="1:15" x14ac:dyDescent="0.25">
      <c r="A259" s="50"/>
      <c r="B259" s="23"/>
      <c r="C259" s="51"/>
      <c r="D259" s="51"/>
      <c r="E259" s="52"/>
      <c r="F259" s="52"/>
      <c r="G259" s="52"/>
      <c r="H259" s="52"/>
      <c r="I259" s="52"/>
      <c r="J259" s="52"/>
      <c r="K259" s="52"/>
      <c r="L259" s="52"/>
      <c r="M259" s="52"/>
      <c r="N259" s="52"/>
      <c r="O259" s="53"/>
    </row>
    <row r="260" spans="1:15" ht="15.6" x14ac:dyDescent="0.25">
      <c r="A260" s="189" t="s">
        <v>158</v>
      </c>
      <c r="B260" s="190"/>
      <c r="C260" s="10" t="s">
        <v>159</v>
      </c>
      <c r="D260" s="10"/>
      <c r="E260" s="10"/>
      <c r="F260" s="10"/>
      <c r="G260" s="10"/>
      <c r="H260" s="10"/>
      <c r="I260" s="10"/>
      <c r="J260" s="10"/>
      <c r="K260" s="10"/>
      <c r="L260" s="10"/>
      <c r="M260" s="10"/>
      <c r="N260" s="10"/>
      <c r="O260" s="11"/>
    </row>
    <row r="261" spans="1:15" x14ac:dyDescent="0.25">
      <c r="A261" s="165" t="s">
        <v>11</v>
      </c>
      <c r="B261" s="166"/>
      <c r="C261" s="167" t="s">
        <v>12</v>
      </c>
      <c r="D261" s="167"/>
      <c r="E261" s="167"/>
      <c r="F261" s="167"/>
      <c r="G261" s="167"/>
      <c r="H261" s="167"/>
      <c r="I261" s="167"/>
      <c r="J261" s="168" t="s">
        <v>13</v>
      </c>
      <c r="K261" s="168"/>
      <c r="L261" s="168"/>
      <c r="M261" s="168"/>
      <c r="N261" s="168"/>
      <c r="O261" s="12" t="s">
        <v>14</v>
      </c>
    </row>
    <row r="262" spans="1:15" ht="42" customHeight="1" x14ac:dyDescent="0.25">
      <c r="A262" s="209">
        <v>66</v>
      </c>
      <c r="B262" s="210"/>
      <c r="C262" s="211" t="s">
        <v>226</v>
      </c>
      <c r="D262" s="211"/>
      <c r="E262" s="211"/>
      <c r="F262" s="211"/>
      <c r="G262" s="211"/>
      <c r="H262" s="211"/>
      <c r="I262" s="259"/>
      <c r="J262" s="212" t="s">
        <v>235</v>
      </c>
      <c r="K262" s="213"/>
      <c r="L262" s="213"/>
      <c r="M262" s="213"/>
      <c r="N262" s="214"/>
      <c r="O262" s="17">
        <v>4</v>
      </c>
    </row>
    <row r="263" spans="1:15" x14ac:dyDescent="0.25">
      <c r="A263" s="1"/>
      <c r="B263" s="2"/>
      <c r="C263" s="3"/>
      <c r="D263" s="3"/>
      <c r="E263" s="4"/>
      <c r="F263" s="4"/>
      <c r="G263" s="4"/>
      <c r="H263" s="4"/>
      <c r="I263" s="4"/>
      <c r="J263" s="4"/>
      <c r="K263" s="4"/>
      <c r="L263" s="4"/>
      <c r="M263" s="4"/>
      <c r="N263" s="4"/>
      <c r="O263" s="5"/>
    </row>
    <row r="264" spans="1:15" x14ac:dyDescent="0.25">
      <c r="A264" s="6" t="s">
        <v>16</v>
      </c>
      <c r="B264" s="7"/>
      <c r="C264" s="7"/>
      <c r="D264" s="2"/>
      <c r="E264" s="4"/>
      <c r="F264" s="4"/>
      <c r="G264" s="4"/>
      <c r="H264" s="4"/>
      <c r="I264" s="4"/>
      <c r="J264" s="4"/>
      <c r="K264" s="4"/>
      <c r="L264" s="4"/>
      <c r="M264" s="4"/>
      <c r="N264" s="4"/>
      <c r="O264" s="8">
        <f>IF(ISNUMBER(O262),O262," ")</f>
        <v>4</v>
      </c>
    </row>
    <row r="265" spans="1:15" x14ac:dyDescent="0.25">
      <c r="A265" s="6" t="s">
        <v>227</v>
      </c>
      <c r="B265" s="7"/>
      <c r="C265" s="7"/>
      <c r="D265" s="2"/>
      <c r="E265" s="2"/>
      <c r="F265" s="2"/>
      <c r="G265" s="2"/>
      <c r="H265" s="2"/>
      <c r="I265" s="2"/>
      <c r="J265" s="2"/>
      <c r="K265" s="2"/>
      <c r="L265" s="2"/>
      <c r="M265" s="2"/>
      <c r="N265" s="2"/>
      <c r="O265" s="9" t="str">
        <f>IF(ISNUMBER(O264),(IF(O264&lt;2,"DOES NOT COMPLY","COMPLIES")), "NOT SCORED")</f>
        <v>COMPLIES</v>
      </c>
    </row>
    <row r="266" spans="1:15" x14ac:dyDescent="0.25">
      <c r="A266" s="1"/>
      <c r="B266" s="2"/>
      <c r="C266" s="3"/>
      <c r="D266" s="3"/>
      <c r="E266" s="4"/>
      <c r="F266" s="4"/>
      <c r="G266" s="4"/>
      <c r="H266" s="4"/>
      <c r="I266" s="4"/>
      <c r="J266" s="4"/>
      <c r="K266" s="4"/>
      <c r="L266" s="4"/>
      <c r="M266" s="4"/>
      <c r="N266" s="4"/>
      <c r="O266" s="5"/>
    </row>
    <row r="267" spans="1:15" ht="15.6" x14ac:dyDescent="0.25">
      <c r="A267" s="189" t="s">
        <v>160</v>
      </c>
      <c r="B267" s="190"/>
      <c r="C267" s="10" t="s">
        <v>161</v>
      </c>
      <c r="D267" s="10"/>
      <c r="E267" s="10"/>
      <c r="F267" s="10"/>
      <c r="G267" s="10"/>
      <c r="H267" s="10"/>
      <c r="I267" s="10"/>
      <c r="J267" s="10"/>
      <c r="K267" s="10"/>
      <c r="L267" s="10"/>
      <c r="M267" s="10"/>
      <c r="N267" s="10"/>
      <c r="O267" s="11"/>
    </row>
    <row r="268" spans="1:15" x14ac:dyDescent="0.25">
      <c r="A268" s="165" t="s">
        <v>11</v>
      </c>
      <c r="B268" s="166"/>
      <c r="C268" s="167" t="s">
        <v>12</v>
      </c>
      <c r="D268" s="167"/>
      <c r="E268" s="167"/>
      <c r="F268" s="167"/>
      <c r="G268" s="167"/>
      <c r="H268" s="167"/>
      <c r="I268" s="167"/>
      <c r="J268" s="168" t="s">
        <v>13</v>
      </c>
      <c r="K268" s="168"/>
      <c r="L268" s="168"/>
      <c r="M268" s="168"/>
      <c r="N268" s="168"/>
      <c r="O268" s="12" t="s">
        <v>14</v>
      </c>
    </row>
    <row r="269" spans="1:15" ht="25.5" customHeight="1" x14ac:dyDescent="0.25">
      <c r="A269" s="209">
        <v>67</v>
      </c>
      <c r="B269" s="210"/>
      <c r="C269" s="255" t="s">
        <v>162</v>
      </c>
      <c r="D269" s="255"/>
      <c r="E269" s="255"/>
      <c r="F269" s="255"/>
      <c r="G269" s="255"/>
      <c r="H269" s="255"/>
      <c r="I269" s="255"/>
      <c r="J269" s="212" t="s">
        <v>235</v>
      </c>
      <c r="K269" s="213"/>
      <c r="L269" s="213"/>
      <c r="M269" s="213"/>
      <c r="N269" s="214"/>
      <c r="O269" s="14">
        <v>4</v>
      </c>
    </row>
    <row r="270" spans="1:15" x14ac:dyDescent="0.25">
      <c r="A270" s="45"/>
      <c r="B270" s="46"/>
      <c r="C270" s="47"/>
      <c r="D270" s="47"/>
      <c r="E270" s="48"/>
      <c r="F270" s="48"/>
      <c r="G270" s="48"/>
      <c r="H270" s="48"/>
      <c r="I270" s="48"/>
      <c r="J270" s="48"/>
      <c r="K270" s="48"/>
      <c r="L270" s="48"/>
      <c r="M270" s="48"/>
      <c r="N270" s="48"/>
      <c r="O270" s="49"/>
    </row>
    <row r="271" spans="1:15" x14ac:dyDescent="0.25">
      <c r="A271" s="6" t="s">
        <v>16</v>
      </c>
      <c r="B271" s="7"/>
      <c r="C271" s="7"/>
      <c r="D271" s="2"/>
      <c r="E271" s="4"/>
      <c r="F271" s="4"/>
      <c r="G271" s="4"/>
      <c r="H271" s="4"/>
      <c r="I271" s="4"/>
      <c r="J271" s="4"/>
      <c r="K271" s="4"/>
      <c r="L271" s="4"/>
      <c r="M271" s="4"/>
      <c r="N271" s="4"/>
      <c r="O271" s="8">
        <f>IF(ISNUMBER(O269),O269," ")</f>
        <v>4</v>
      </c>
    </row>
    <row r="272" spans="1:15" x14ac:dyDescent="0.25">
      <c r="A272" s="6" t="s">
        <v>228</v>
      </c>
      <c r="B272" s="7"/>
      <c r="C272" s="7"/>
      <c r="D272" s="2"/>
      <c r="E272" s="2"/>
      <c r="F272" s="2"/>
      <c r="G272" s="2"/>
      <c r="H272" s="2"/>
      <c r="I272" s="2"/>
      <c r="J272" s="2"/>
      <c r="K272" s="2"/>
      <c r="L272" s="2"/>
      <c r="M272" s="2"/>
      <c r="N272" s="2"/>
      <c r="O272" s="9" t="str">
        <f>IF(ISNUMBER(O271),(IF(O271&lt;2,"DOES NOT COMPLY","COMPLIES")), "NOT SCORED")</f>
        <v>COMPLIES</v>
      </c>
    </row>
    <row r="273" spans="1:15" x14ac:dyDescent="0.25">
      <c r="A273" s="50"/>
      <c r="B273" s="23"/>
      <c r="C273" s="51"/>
      <c r="D273" s="51"/>
      <c r="E273" s="52"/>
      <c r="F273" s="52"/>
      <c r="G273" s="52"/>
      <c r="H273" s="52"/>
      <c r="I273" s="52"/>
      <c r="J273" s="52"/>
      <c r="K273" s="52"/>
      <c r="L273" s="52"/>
      <c r="M273" s="52"/>
      <c r="N273" s="52"/>
      <c r="O273" s="53"/>
    </row>
    <row r="274" spans="1:15" ht="15.6" x14ac:dyDescent="0.25">
      <c r="A274" s="189" t="s">
        <v>163</v>
      </c>
      <c r="B274" s="190"/>
      <c r="C274" s="10" t="s">
        <v>164</v>
      </c>
      <c r="D274" s="10"/>
      <c r="E274" s="10"/>
      <c r="F274" s="10"/>
      <c r="G274" s="10"/>
      <c r="H274" s="10"/>
      <c r="I274" s="10"/>
      <c r="J274" s="10"/>
      <c r="K274" s="10"/>
      <c r="L274" s="10"/>
      <c r="M274" s="10"/>
      <c r="N274" s="10"/>
      <c r="O274" s="11"/>
    </row>
    <row r="275" spans="1:15" x14ac:dyDescent="0.25">
      <c r="A275" s="165" t="s">
        <v>11</v>
      </c>
      <c r="B275" s="166"/>
      <c r="C275" s="167" t="s">
        <v>12</v>
      </c>
      <c r="D275" s="167"/>
      <c r="E275" s="167"/>
      <c r="F275" s="167"/>
      <c r="G275" s="167"/>
      <c r="H275" s="167"/>
      <c r="I275" s="167"/>
      <c r="J275" s="168" t="s">
        <v>13</v>
      </c>
      <c r="K275" s="168"/>
      <c r="L275" s="168"/>
      <c r="M275" s="168"/>
      <c r="N275" s="168"/>
      <c r="O275" s="12" t="s">
        <v>14</v>
      </c>
    </row>
    <row r="276" spans="1:15" ht="28.5" customHeight="1" x14ac:dyDescent="0.25">
      <c r="A276" s="209">
        <v>68</v>
      </c>
      <c r="B276" s="210"/>
      <c r="C276" s="255" t="s">
        <v>165</v>
      </c>
      <c r="D276" s="255"/>
      <c r="E276" s="255"/>
      <c r="F276" s="255"/>
      <c r="G276" s="255"/>
      <c r="H276" s="255"/>
      <c r="I276" s="255"/>
      <c r="J276" s="212" t="s">
        <v>235</v>
      </c>
      <c r="K276" s="213"/>
      <c r="L276" s="213"/>
      <c r="M276" s="213"/>
      <c r="N276" s="214"/>
      <c r="O276" s="14">
        <v>4</v>
      </c>
    </row>
    <row r="277" spans="1:15" x14ac:dyDescent="0.25">
      <c r="A277" s="45"/>
      <c r="B277" s="46"/>
      <c r="C277" s="47"/>
      <c r="D277" s="47"/>
      <c r="E277" s="48"/>
      <c r="F277" s="48"/>
      <c r="G277" s="48"/>
      <c r="H277" s="48"/>
      <c r="I277" s="48"/>
      <c r="J277" s="48"/>
      <c r="K277" s="48"/>
      <c r="L277" s="48"/>
      <c r="M277" s="48"/>
      <c r="N277" s="48"/>
      <c r="O277" s="49"/>
    </row>
    <row r="278" spans="1:15" x14ac:dyDescent="0.25">
      <c r="A278" s="6" t="s">
        <v>16</v>
      </c>
      <c r="B278" s="7"/>
      <c r="C278" s="7"/>
      <c r="D278" s="2"/>
      <c r="E278" s="4"/>
      <c r="F278" s="4"/>
      <c r="G278" s="4"/>
      <c r="H278" s="4"/>
      <c r="I278" s="4"/>
      <c r="J278" s="4"/>
      <c r="K278" s="4"/>
      <c r="L278" s="4"/>
      <c r="M278" s="4"/>
      <c r="N278" s="4"/>
      <c r="O278" s="8">
        <f>IF(ISNUMBER(O276),O276," ")</f>
        <v>4</v>
      </c>
    </row>
    <row r="279" spans="1:15" x14ac:dyDescent="0.25">
      <c r="A279" s="6" t="s">
        <v>227</v>
      </c>
      <c r="B279" s="7"/>
      <c r="C279" s="7"/>
      <c r="D279" s="2"/>
      <c r="E279" s="2"/>
      <c r="F279" s="2"/>
      <c r="G279" s="2"/>
      <c r="H279" s="2"/>
      <c r="I279" s="2"/>
      <c r="J279" s="2"/>
      <c r="K279" s="2"/>
      <c r="L279" s="2"/>
      <c r="M279" s="2"/>
      <c r="N279" s="2"/>
      <c r="O279" s="9" t="str">
        <f>IF(ISNUMBER(O278),(IF(O278&lt;2,"DOES NOT COMPLY","COMPLIES")), "NOT SCORED")</f>
        <v>COMPLIES</v>
      </c>
    </row>
    <row r="280" spans="1:15" x14ac:dyDescent="0.25">
      <c r="A280" s="50"/>
      <c r="B280" s="23"/>
      <c r="C280" s="51"/>
      <c r="D280" s="51"/>
      <c r="E280" s="52"/>
      <c r="F280" s="52"/>
      <c r="G280" s="52"/>
      <c r="H280" s="52"/>
      <c r="I280" s="52"/>
      <c r="J280" s="52"/>
      <c r="K280" s="52"/>
      <c r="L280" s="52"/>
      <c r="M280" s="52"/>
      <c r="N280" s="52"/>
      <c r="O280" s="53"/>
    </row>
    <row r="281" spans="1:15" ht="15.6" x14ac:dyDescent="0.25">
      <c r="A281" s="189" t="s">
        <v>166</v>
      </c>
      <c r="B281" s="190"/>
      <c r="C281" s="10" t="s">
        <v>167</v>
      </c>
      <c r="D281" s="10"/>
      <c r="E281" s="10"/>
      <c r="F281" s="10"/>
      <c r="G281" s="10"/>
      <c r="H281" s="10"/>
      <c r="I281" s="10"/>
      <c r="J281" s="10"/>
      <c r="K281" s="10"/>
      <c r="L281" s="10"/>
      <c r="M281" s="10"/>
      <c r="N281" s="10"/>
      <c r="O281" s="11"/>
    </row>
    <row r="282" spans="1:15" x14ac:dyDescent="0.25">
      <c r="A282" s="165" t="s">
        <v>11</v>
      </c>
      <c r="B282" s="166"/>
      <c r="C282" s="167" t="s">
        <v>12</v>
      </c>
      <c r="D282" s="167"/>
      <c r="E282" s="167"/>
      <c r="F282" s="167"/>
      <c r="G282" s="167"/>
      <c r="H282" s="167"/>
      <c r="I282" s="167"/>
      <c r="J282" s="168" t="s">
        <v>13</v>
      </c>
      <c r="K282" s="168"/>
      <c r="L282" s="168"/>
      <c r="M282" s="168"/>
      <c r="N282" s="168"/>
      <c r="O282" s="12" t="s">
        <v>14</v>
      </c>
    </row>
    <row r="283" spans="1:15" ht="51" customHeight="1" x14ac:dyDescent="0.25">
      <c r="A283" s="169">
        <v>69</v>
      </c>
      <c r="B283" s="170"/>
      <c r="C283" s="197" t="s">
        <v>225</v>
      </c>
      <c r="D283" s="197"/>
      <c r="E283" s="197"/>
      <c r="F283" s="197"/>
      <c r="G283" s="197"/>
      <c r="H283" s="197"/>
      <c r="I283" s="197"/>
      <c r="J283" s="228" t="s">
        <v>262</v>
      </c>
      <c r="K283" s="229"/>
      <c r="L283" s="229"/>
      <c r="M283" s="229"/>
      <c r="N283" s="230"/>
      <c r="O283" s="13">
        <v>3</v>
      </c>
    </row>
    <row r="284" spans="1:15" ht="39" customHeight="1" x14ac:dyDescent="0.25">
      <c r="A284" s="191">
        <v>70</v>
      </c>
      <c r="B284" s="192"/>
      <c r="C284" s="197" t="s">
        <v>168</v>
      </c>
      <c r="D284" s="197"/>
      <c r="E284" s="197"/>
      <c r="F284" s="197"/>
      <c r="G284" s="197"/>
      <c r="H284" s="197"/>
      <c r="I284" s="197"/>
      <c r="J284" s="181" t="s">
        <v>236</v>
      </c>
      <c r="K284" s="182"/>
      <c r="L284" s="182"/>
      <c r="M284" s="182"/>
      <c r="N284" s="183"/>
      <c r="O284" s="26">
        <v>3</v>
      </c>
    </row>
    <row r="285" spans="1:15" ht="39" customHeight="1" x14ac:dyDescent="0.25">
      <c r="A285" s="191">
        <v>71</v>
      </c>
      <c r="B285" s="192"/>
      <c r="C285" s="197" t="s">
        <v>169</v>
      </c>
      <c r="D285" s="197"/>
      <c r="E285" s="197"/>
      <c r="F285" s="197"/>
      <c r="G285" s="197"/>
      <c r="H285" s="197"/>
      <c r="I285" s="197"/>
      <c r="J285" s="181" t="s">
        <v>236</v>
      </c>
      <c r="K285" s="182"/>
      <c r="L285" s="182"/>
      <c r="M285" s="182"/>
      <c r="N285" s="183"/>
      <c r="O285" s="26">
        <v>3</v>
      </c>
    </row>
    <row r="286" spans="1:15" ht="27" customHeight="1" x14ac:dyDescent="0.25">
      <c r="A286" s="191">
        <v>72</v>
      </c>
      <c r="B286" s="192"/>
      <c r="C286" s="197" t="s">
        <v>170</v>
      </c>
      <c r="D286" s="197"/>
      <c r="E286" s="197"/>
      <c r="F286" s="197"/>
      <c r="G286" s="197"/>
      <c r="H286" s="197"/>
      <c r="I286" s="197"/>
      <c r="J286" s="181" t="s">
        <v>236</v>
      </c>
      <c r="K286" s="182"/>
      <c r="L286" s="182"/>
      <c r="M286" s="182"/>
      <c r="N286" s="183"/>
      <c r="O286" s="26">
        <v>3</v>
      </c>
    </row>
    <row r="287" spans="1:15" ht="37.5" customHeight="1" x14ac:dyDescent="0.25">
      <c r="A287" s="191">
        <v>73</v>
      </c>
      <c r="B287" s="192"/>
      <c r="C287" s="197" t="s">
        <v>171</v>
      </c>
      <c r="D287" s="197"/>
      <c r="E287" s="197"/>
      <c r="F287" s="197"/>
      <c r="G287" s="197"/>
      <c r="H287" s="197"/>
      <c r="I287" s="197"/>
      <c r="J287" s="181" t="s">
        <v>236</v>
      </c>
      <c r="K287" s="182"/>
      <c r="L287" s="182"/>
      <c r="M287" s="182"/>
      <c r="N287" s="183"/>
      <c r="O287" s="26">
        <v>3</v>
      </c>
    </row>
    <row r="288" spans="1:15" ht="50.25" customHeight="1" x14ac:dyDescent="0.25">
      <c r="A288" s="191">
        <v>74</v>
      </c>
      <c r="B288" s="192"/>
      <c r="C288" s="197" t="s">
        <v>172</v>
      </c>
      <c r="D288" s="197"/>
      <c r="E288" s="197"/>
      <c r="F288" s="197"/>
      <c r="G288" s="197"/>
      <c r="H288" s="197"/>
      <c r="I288" s="197"/>
      <c r="J288" s="181" t="s">
        <v>236</v>
      </c>
      <c r="K288" s="182"/>
      <c r="L288" s="182"/>
      <c r="M288" s="182"/>
      <c r="N288" s="183"/>
      <c r="O288" s="26">
        <v>3</v>
      </c>
    </row>
    <row r="289" spans="1:15" ht="50.25" customHeight="1" x14ac:dyDescent="0.25">
      <c r="A289" s="191">
        <v>75</v>
      </c>
      <c r="B289" s="192"/>
      <c r="C289" s="197" t="s">
        <v>173</v>
      </c>
      <c r="D289" s="197"/>
      <c r="E289" s="197"/>
      <c r="F289" s="197"/>
      <c r="G289" s="197"/>
      <c r="H289" s="197"/>
      <c r="I289" s="197"/>
      <c r="J289" s="181" t="s">
        <v>236</v>
      </c>
      <c r="K289" s="182"/>
      <c r="L289" s="182"/>
      <c r="M289" s="182"/>
      <c r="N289" s="183"/>
      <c r="O289" s="26">
        <v>3</v>
      </c>
    </row>
    <row r="290" spans="1:15" ht="39.75" customHeight="1" x14ac:dyDescent="0.25">
      <c r="A290" s="193">
        <v>76</v>
      </c>
      <c r="B290" s="194"/>
      <c r="C290" s="255" t="s">
        <v>174</v>
      </c>
      <c r="D290" s="255"/>
      <c r="E290" s="255"/>
      <c r="F290" s="255"/>
      <c r="G290" s="255"/>
      <c r="H290" s="255"/>
      <c r="I290" s="255"/>
      <c r="J290" s="181" t="s">
        <v>236</v>
      </c>
      <c r="K290" s="182"/>
      <c r="L290" s="182"/>
      <c r="M290" s="182"/>
      <c r="N290" s="183"/>
      <c r="O290" s="15">
        <v>3</v>
      </c>
    </row>
    <row r="291" spans="1:15" x14ac:dyDescent="0.25">
      <c r="A291" s="45"/>
      <c r="B291" s="46"/>
      <c r="C291" s="47"/>
      <c r="D291" s="47"/>
      <c r="E291" s="48"/>
      <c r="F291" s="48"/>
      <c r="G291" s="48"/>
      <c r="H291" s="48"/>
      <c r="I291" s="48"/>
      <c r="J291" s="48"/>
      <c r="K291" s="48"/>
      <c r="L291" s="48"/>
      <c r="M291" s="48"/>
      <c r="N291" s="48"/>
      <c r="O291" s="49"/>
    </row>
    <row r="292" spans="1:15" x14ac:dyDescent="0.25">
      <c r="A292" s="6" t="s">
        <v>16</v>
      </c>
      <c r="B292" s="7"/>
      <c r="C292" s="7"/>
      <c r="D292" s="2"/>
      <c r="E292" s="4"/>
      <c r="F292" s="4"/>
      <c r="G292" s="4"/>
      <c r="H292" s="4"/>
      <c r="I292" s="4"/>
      <c r="J292" s="4"/>
      <c r="K292" s="4"/>
      <c r="L292" s="4"/>
      <c r="M292" s="4"/>
      <c r="N292" s="4"/>
      <c r="O292" s="8">
        <f>IF(ISNUMBER(AVERAGE(O283:O290)),AVERAGE(O283:O290),"")</f>
        <v>3</v>
      </c>
    </row>
    <row r="293" spans="1:15" x14ac:dyDescent="0.25">
      <c r="A293" s="6" t="s">
        <v>227</v>
      </c>
      <c r="B293" s="7"/>
      <c r="C293" s="7"/>
      <c r="D293" s="2"/>
      <c r="E293" s="2"/>
      <c r="F293" s="2"/>
      <c r="G293" s="2"/>
      <c r="H293" s="2"/>
      <c r="I293" s="2"/>
      <c r="J293" s="2"/>
      <c r="K293" s="2"/>
      <c r="L293" s="2"/>
      <c r="M293" s="2"/>
      <c r="N293" s="2"/>
      <c r="O293" s="9" t="str">
        <f>IF(ISNUMBER(O292),(IF(MIN(O283:O290)&lt;2,"DOES NOT COMPLY","COMPLIES")), "NOT SCORED")</f>
        <v>COMPLIES</v>
      </c>
    </row>
    <row r="294" spans="1:15" x14ac:dyDescent="0.25">
      <c r="A294" s="50"/>
      <c r="B294" s="23"/>
      <c r="C294" s="51"/>
      <c r="D294" s="51"/>
      <c r="E294" s="52"/>
      <c r="F294" s="52"/>
      <c r="G294" s="52"/>
      <c r="H294" s="52"/>
      <c r="I294" s="52"/>
      <c r="J294" s="52"/>
      <c r="K294" s="52"/>
      <c r="L294" s="52"/>
      <c r="M294" s="52"/>
      <c r="N294" s="52"/>
      <c r="O294" s="53"/>
    </row>
    <row r="295" spans="1:15" ht="15.6" x14ac:dyDescent="0.25">
      <c r="A295" s="189" t="s">
        <v>175</v>
      </c>
      <c r="B295" s="190"/>
      <c r="C295" s="10" t="s">
        <v>176</v>
      </c>
      <c r="D295" s="10"/>
      <c r="E295" s="10"/>
      <c r="F295" s="10"/>
      <c r="G295" s="10"/>
      <c r="H295" s="10"/>
      <c r="I295" s="10"/>
      <c r="J295" s="10"/>
      <c r="K295" s="10"/>
      <c r="L295" s="10"/>
      <c r="M295" s="10"/>
      <c r="N295" s="10"/>
      <c r="O295" s="11"/>
    </row>
    <row r="296" spans="1:15" x14ac:dyDescent="0.25">
      <c r="A296" s="165" t="s">
        <v>11</v>
      </c>
      <c r="B296" s="166"/>
      <c r="C296" s="167" t="s">
        <v>12</v>
      </c>
      <c r="D296" s="167"/>
      <c r="E296" s="167"/>
      <c r="F296" s="167"/>
      <c r="G296" s="167"/>
      <c r="H296" s="167"/>
      <c r="I296" s="167"/>
      <c r="J296" s="168" t="s">
        <v>13</v>
      </c>
      <c r="K296" s="168"/>
      <c r="L296" s="168"/>
      <c r="M296" s="168"/>
      <c r="N296" s="168"/>
      <c r="O296" s="12" t="s">
        <v>14</v>
      </c>
    </row>
    <row r="297" spans="1:15" ht="30" customHeight="1" x14ac:dyDescent="0.25">
      <c r="A297" s="209">
        <v>77</v>
      </c>
      <c r="B297" s="210"/>
      <c r="C297" s="211" t="s">
        <v>177</v>
      </c>
      <c r="D297" s="211"/>
      <c r="E297" s="211"/>
      <c r="F297" s="211"/>
      <c r="G297" s="211"/>
      <c r="H297" s="211"/>
      <c r="I297" s="259"/>
      <c r="J297" s="212"/>
      <c r="K297" s="213"/>
      <c r="L297" s="213"/>
      <c r="M297" s="213"/>
      <c r="N297" s="214"/>
      <c r="O297" s="17">
        <v>4</v>
      </c>
    </row>
    <row r="298" spans="1:15" x14ac:dyDescent="0.25">
      <c r="A298" s="1"/>
      <c r="B298" s="2"/>
      <c r="C298" s="3"/>
      <c r="D298" s="3"/>
      <c r="E298" s="4"/>
      <c r="F298" s="4"/>
      <c r="G298" s="4"/>
      <c r="H298" s="4"/>
      <c r="I298" s="4"/>
      <c r="J298" s="4"/>
      <c r="K298" s="4"/>
      <c r="L298" s="4"/>
      <c r="M298" s="4"/>
      <c r="N298" s="4"/>
      <c r="O298" s="5"/>
    </row>
    <row r="299" spans="1:15" x14ac:dyDescent="0.25">
      <c r="A299" s="6" t="s">
        <v>16</v>
      </c>
      <c r="B299" s="7"/>
      <c r="C299" s="7"/>
      <c r="D299" s="2"/>
      <c r="E299" s="4"/>
      <c r="F299" s="4"/>
      <c r="G299" s="4"/>
      <c r="H299" s="4"/>
      <c r="I299" s="4"/>
      <c r="J299" s="4"/>
      <c r="K299" s="4"/>
      <c r="L299" s="4"/>
      <c r="M299" s="4"/>
      <c r="N299" s="4"/>
      <c r="O299" s="8">
        <f>IF(ISNUMBER(O297),O297," ")</f>
        <v>4</v>
      </c>
    </row>
    <row r="300" spans="1:15" x14ac:dyDescent="0.25">
      <c r="A300" s="6" t="s">
        <v>227</v>
      </c>
      <c r="B300" s="7"/>
      <c r="C300" s="7"/>
      <c r="D300" s="2"/>
      <c r="E300" s="2"/>
      <c r="F300" s="2"/>
      <c r="G300" s="2"/>
      <c r="H300" s="2"/>
      <c r="I300" s="2"/>
      <c r="J300" s="2"/>
      <c r="K300" s="2"/>
      <c r="L300" s="2"/>
      <c r="M300" s="2"/>
      <c r="N300" s="2"/>
      <c r="O300" s="9" t="str">
        <f>IF(ISNUMBER(O299),(IF(O299&lt;2,"DOES NOT COMPLY","COMPLIES")), "NOT SCORED")</f>
        <v>COMPLIES</v>
      </c>
    </row>
    <row r="301" spans="1:15" ht="13.8" thickBot="1" x14ac:dyDescent="0.3">
      <c r="A301" s="27"/>
      <c r="B301" s="28"/>
      <c r="C301" s="28"/>
      <c r="D301" s="28"/>
      <c r="E301" s="28"/>
      <c r="F301" s="28"/>
      <c r="G301" s="28"/>
      <c r="H301" s="28"/>
      <c r="I301" s="28"/>
      <c r="J301" s="28"/>
      <c r="K301" s="28"/>
      <c r="L301" s="28"/>
      <c r="M301" s="28"/>
      <c r="N301" s="28"/>
      <c r="O301" s="29"/>
    </row>
    <row r="302" spans="1:15" ht="13.8" thickTop="1" x14ac:dyDescent="0.25">
      <c r="A302" s="30"/>
      <c r="B302" s="31"/>
      <c r="C302" s="32"/>
      <c r="D302" s="32"/>
      <c r="E302" s="33"/>
      <c r="F302" s="33"/>
      <c r="G302" s="33"/>
      <c r="H302" s="33"/>
      <c r="I302" s="33"/>
      <c r="J302" s="33"/>
      <c r="K302" s="33"/>
      <c r="L302" s="33"/>
      <c r="M302" s="33"/>
      <c r="N302" s="33"/>
      <c r="O302" s="34"/>
    </row>
    <row r="303" spans="1:15" x14ac:dyDescent="0.25">
      <c r="A303" s="35" t="s">
        <v>154</v>
      </c>
      <c r="B303" s="36"/>
      <c r="C303" s="36"/>
      <c r="D303" s="31"/>
      <c r="E303" s="33"/>
      <c r="F303" s="33"/>
      <c r="G303" s="33"/>
      <c r="H303" s="33"/>
      <c r="I303" s="33"/>
      <c r="J303" s="33"/>
      <c r="K303" s="33"/>
      <c r="L303" s="33"/>
      <c r="M303" s="33"/>
      <c r="N303" s="33"/>
      <c r="O303" s="37">
        <f>IF(ISNUMBER(AVERAGE(O255,O262,O269,O276,O283:O290,O297)),AVERAGE(O255,O262,O269,O276,O283:O290,O297),"")</f>
        <v>3.3076923076923075</v>
      </c>
    </row>
    <row r="304" spans="1:15" x14ac:dyDescent="0.25">
      <c r="A304" s="35" t="s">
        <v>230</v>
      </c>
      <c r="B304" s="36"/>
      <c r="C304" s="36"/>
      <c r="D304" s="31"/>
      <c r="E304" s="31"/>
      <c r="F304" s="31"/>
      <c r="G304" s="31"/>
      <c r="H304" s="31"/>
      <c r="I304" s="31"/>
      <c r="J304" s="31"/>
      <c r="K304" s="31"/>
      <c r="L304" s="31"/>
      <c r="M304" s="31"/>
      <c r="N304" s="31"/>
      <c r="O304" s="38" t="str">
        <f>IF(ISNUMBER(O303),(IF(MIN(O297,O283:O290,O276,O269,O262,O255)&lt;2,"DOES NOT COMPLY","COMPLIES")), "NOT SCORED")</f>
        <v>COMPLIES</v>
      </c>
    </row>
    <row r="305" spans="1:15" x14ac:dyDescent="0.25">
      <c r="A305" s="39"/>
      <c r="B305" s="40"/>
      <c r="C305" s="40"/>
      <c r="D305" s="41"/>
      <c r="E305" s="41"/>
      <c r="F305" s="41"/>
      <c r="G305" s="41"/>
      <c r="H305" s="41"/>
      <c r="I305" s="41"/>
      <c r="J305" s="41"/>
      <c r="K305" s="41"/>
      <c r="L305" s="41"/>
      <c r="M305" s="41"/>
      <c r="N305" s="41"/>
      <c r="O305" s="42"/>
    </row>
    <row r="306" spans="1:15" x14ac:dyDescent="0.25">
      <c r="A306" s="54"/>
      <c r="B306" s="54"/>
      <c r="C306" s="55"/>
      <c r="D306" s="55"/>
      <c r="E306" s="55"/>
      <c r="F306" s="55"/>
      <c r="G306" s="55"/>
      <c r="H306" s="55"/>
      <c r="I306" s="55"/>
      <c r="J306" s="55"/>
      <c r="K306" s="55"/>
      <c r="L306" s="55"/>
      <c r="M306" s="55"/>
      <c r="N306" s="55"/>
      <c r="O306" s="55"/>
    </row>
    <row r="307" spans="1:15" ht="17.399999999999999" x14ac:dyDescent="0.25">
      <c r="A307" s="56"/>
      <c r="B307" s="56"/>
      <c r="C307" s="128" t="s">
        <v>178</v>
      </c>
      <c r="D307" s="129"/>
      <c r="E307" s="129"/>
      <c r="F307" s="129"/>
      <c r="G307" s="129"/>
      <c r="H307" s="129"/>
      <c r="I307" s="129"/>
      <c r="J307" s="129"/>
      <c r="K307" s="130"/>
      <c r="L307" s="56"/>
      <c r="M307" s="56"/>
      <c r="N307" s="56"/>
      <c r="O307" s="56"/>
    </row>
    <row r="308" spans="1:15" x14ac:dyDescent="0.25">
      <c r="A308" s="56"/>
      <c r="B308" s="57"/>
      <c r="C308" s="260" t="s">
        <v>179</v>
      </c>
      <c r="D308" s="261"/>
      <c r="E308" s="262"/>
      <c r="F308" s="260" t="s">
        <v>180</v>
      </c>
      <c r="G308" s="261"/>
      <c r="H308" s="261"/>
      <c r="I308" s="262"/>
      <c r="J308" s="263" t="s">
        <v>181</v>
      </c>
      <c r="K308" s="263"/>
      <c r="L308" s="56"/>
      <c r="M308" s="56"/>
      <c r="N308" s="56"/>
      <c r="O308" s="56"/>
    </row>
    <row r="309" spans="1:15" x14ac:dyDescent="0.25">
      <c r="A309" s="58"/>
      <c r="B309" s="58"/>
      <c r="C309" s="264" t="s">
        <v>182</v>
      </c>
      <c r="D309" s="265"/>
      <c r="E309" s="266"/>
      <c r="F309" s="270" t="s">
        <v>183</v>
      </c>
      <c r="G309" s="271"/>
      <c r="H309" s="271"/>
      <c r="I309" s="272"/>
      <c r="J309" s="273">
        <f>IF(ISNUMBER(O48),IF(O48&gt;8,"ERROR",O48), "")</f>
        <v>4</v>
      </c>
      <c r="K309" s="274"/>
      <c r="L309" s="56"/>
      <c r="M309" s="56"/>
      <c r="N309" s="58"/>
      <c r="O309" s="58"/>
    </row>
    <row r="310" spans="1:15" x14ac:dyDescent="0.25">
      <c r="A310" s="58"/>
      <c r="B310" s="58"/>
      <c r="C310" s="267"/>
      <c r="D310" s="268"/>
      <c r="E310" s="269"/>
      <c r="F310" s="270" t="s">
        <v>18</v>
      </c>
      <c r="G310" s="271"/>
      <c r="H310" s="271"/>
      <c r="I310" s="272"/>
      <c r="J310" s="273">
        <f>IF(ISNUMBER(O63),IF(O63&gt;24,"ERROR",O63), "")</f>
        <v>2.8333333333333335</v>
      </c>
      <c r="K310" s="274"/>
      <c r="L310" s="56"/>
      <c r="M310" s="56"/>
      <c r="N310" s="58"/>
      <c r="O310" s="58"/>
    </row>
    <row r="311" spans="1:15" x14ac:dyDescent="0.25">
      <c r="A311" s="58"/>
      <c r="B311" s="58"/>
      <c r="C311" s="267"/>
      <c r="D311" s="268"/>
      <c r="E311" s="269"/>
      <c r="F311" s="270" t="s">
        <v>184</v>
      </c>
      <c r="G311" s="271"/>
      <c r="H311" s="271"/>
      <c r="I311" s="272"/>
      <c r="J311" s="273">
        <f>IF(ISNUMBER(O72),IF(O72&gt;12,"ERROR",O72), "")</f>
        <v>3.6666666666666665</v>
      </c>
      <c r="K311" s="274"/>
      <c r="L311" s="56"/>
      <c r="M311" s="56"/>
      <c r="N311" s="58"/>
      <c r="O311" s="58"/>
    </row>
    <row r="312" spans="1:15" x14ac:dyDescent="0.25">
      <c r="A312" s="58"/>
      <c r="B312" s="58"/>
      <c r="C312" s="267"/>
      <c r="D312" s="268"/>
      <c r="E312" s="269"/>
      <c r="F312" s="270" t="s">
        <v>34</v>
      </c>
      <c r="G312" s="271"/>
      <c r="H312" s="271"/>
      <c r="I312" s="272"/>
      <c r="J312" s="273">
        <f>IF(ISNUMBER(O79),IF(O79&gt;36,"ERROR",O79), "")</f>
        <v>4</v>
      </c>
      <c r="K312" s="274"/>
      <c r="L312" s="56"/>
      <c r="M312" s="56"/>
      <c r="N312" s="58"/>
      <c r="O312" s="58"/>
    </row>
    <row r="313" spans="1:15" x14ac:dyDescent="0.25">
      <c r="A313" s="58"/>
      <c r="B313" s="58"/>
      <c r="C313" s="267"/>
      <c r="D313" s="268"/>
      <c r="E313" s="269"/>
      <c r="F313" s="270" t="s">
        <v>37</v>
      </c>
      <c r="G313" s="271"/>
      <c r="H313" s="271"/>
      <c r="I313" s="272"/>
      <c r="J313" s="273">
        <f>IF(ISNUMBER(O118),IF(O118&gt;36,"ERROR",O118), "")</f>
        <v>3.4444444444444446</v>
      </c>
      <c r="K313" s="274"/>
      <c r="L313" s="56"/>
      <c r="M313" s="56"/>
      <c r="N313" s="58"/>
      <c r="O313" s="58"/>
    </row>
    <row r="314" spans="1:15" x14ac:dyDescent="0.25">
      <c r="A314" s="58"/>
      <c r="B314" s="58"/>
      <c r="C314" s="267"/>
      <c r="D314" s="268"/>
      <c r="E314" s="269"/>
      <c r="F314" s="270" t="s">
        <v>71</v>
      </c>
      <c r="G314" s="271"/>
      <c r="H314" s="271"/>
      <c r="I314" s="272"/>
      <c r="J314" s="273">
        <f>IF(ISNUMBER(O131),IF(O131&gt;28,"ERROR",O131), "")</f>
        <v>3</v>
      </c>
      <c r="K314" s="274"/>
      <c r="L314" s="56"/>
      <c r="M314" s="56"/>
      <c r="N314" s="58"/>
      <c r="O314" s="58"/>
    </row>
    <row r="315" spans="1:15" x14ac:dyDescent="0.25">
      <c r="A315" s="58"/>
      <c r="B315" s="58"/>
      <c r="C315" s="267"/>
      <c r="D315" s="268"/>
      <c r="E315" s="269"/>
      <c r="F315" s="270" t="s">
        <v>185</v>
      </c>
      <c r="G315" s="271"/>
      <c r="H315" s="271"/>
      <c r="I315" s="272"/>
      <c r="J315" s="273">
        <f>IF(ISNUMBER(O156),IF(O156&gt;28,"ERROR",O156), "")</f>
        <v>3.4285714285714284</v>
      </c>
      <c r="K315" s="274"/>
      <c r="L315" s="56"/>
      <c r="M315" s="56"/>
      <c r="N315" s="58"/>
      <c r="O315" s="58"/>
    </row>
    <row r="316" spans="1:15" x14ac:dyDescent="0.25">
      <c r="A316" s="58"/>
      <c r="B316" s="58"/>
      <c r="C316" s="267"/>
      <c r="D316" s="268"/>
      <c r="E316" s="269"/>
      <c r="F316" s="270" t="s">
        <v>99</v>
      </c>
      <c r="G316" s="271"/>
      <c r="H316" s="271"/>
      <c r="I316" s="272"/>
      <c r="J316" s="273">
        <f>IF(ISNUMBER(O163),IF(O163&gt;4,"ERROR",O163), "")</f>
        <v>3</v>
      </c>
      <c r="K316" s="274"/>
      <c r="L316" s="56"/>
      <c r="M316" s="56"/>
      <c r="N316" s="58"/>
      <c r="O316" s="58"/>
    </row>
    <row r="317" spans="1:15" x14ac:dyDescent="0.25">
      <c r="A317" s="58"/>
      <c r="B317" s="58"/>
      <c r="C317" s="267"/>
      <c r="D317" s="268"/>
      <c r="E317" s="269"/>
      <c r="F317" s="270" t="s">
        <v>102</v>
      </c>
      <c r="G317" s="271"/>
      <c r="H317" s="271"/>
      <c r="I317" s="272"/>
      <c r="J317" s="273">
        <f>IF(ISNUMBER(O175),IF(O175&gt;24,"ERROR",O175), "")</f>
        <v>3.3333333333333335</v>
      </c>
      <c r="K317" s="274"/>
      <c r="L317" s="56"/>
      <c r="M317" s="56"/>
      <c r="N317" s="58"/>
      <c r="O317" s="58"/>
    </row>
    <row r="318" spans="1:15" x14ac:dyDescent="0.25">
      <c r="A318" s="58"/>
      <c r="B318" s="58"/>
      <c r="C318" s="267"/>
      <c r="D318" s="268"/>
      <c r="E318" s="269"/>
      <c r="F318" s="270" t="s">
        <v>110</v>
      </c>
      <c r="G318" s="271"/>
      <c r="H318" s="271"/>
      <c r="I318" s="272"/>
      <c r="J318" s="273">
        <f>IF(ISNUMBER(O188),IF(O188&gt;16,"ERROR",O188), "")</f>
        <v>3.75</v>
      </c>
      <c r="K318" s="274"/>
      <c r="L318" s="56"/>
      <c r="M318" s="56"/>
      <c r="N318" s="58"/>
      <c r="O318" s="58"/>
    </row>
    <row r="319" spans="1:15" x14ac:dyDescent="0.25">
      <c r="A319" s="58"/>
      <c r="B319" s="58"/>
      <c r="C319" s="267"/>
      <c r="D319" s="268"/>
      <c r="E319" s="269"/>
      <c r="F319" s="270" t="s">
        <v>119</v>
      </c>
      <c r="G319" s="271"/>
      <c r="H319" s="271"/>
      <c r="I319" s="272"/>
      <c r="J319" s="273">
        <f>IF(ISNUMBER(O196),IF(O196&gt;8,"ERROR",O196), "")</f>
        <v>3</v>
      </c>
      <c r="K319" s="274"/>
      <c r="L319" s="56"/>
      <c r="M319" s="56"/>
      <c r="N319" s="58"/>
      <c r="O319" s="58"/>
    </row>
    <row r="320" spans="1:15" x14ac:dyDescent="0.25">
      <c r="A320" s="58"/>
      <c r="B320" s="58"/>
      <c r="C320" s="267"/>
      <c r="D320" s="268"/>
      <c r="E320" s="269"/>
      <c r="F320" s="270" t="s">
        <v>123</v>
      </c>
      <c r="G320" s="271"/>
      <c r="H320" s="271"/>
      <c r="I320" s="272"/>
      <c r="J320" s="273">
        <f>IF(ISNUMBER(O213),IF(O213&gt;20,"ERROR",O213), "")</f>
        <v>3.6</v>
      </c>
      <c r="K320" s="274"/>
      <c r="L320" s="56"/>
      <c r="M320" s="56"/>
      <c r="N320" s="58"/>
      <c r="O320" s="58"/>
    </row>
    <row r="321" spans="1:15" x14ac:dyDescent="0.25">
      <c r="A321" s="58"/>
      <c r="B321" s="58"/>
      <c r="C321" s="267"/>
      <c r="D321" s="268"/>
      <c r="E321" s="269"/>
      <c r="F321" s="270" t="s">
        <v>136</v>
      </c>
      <c r="G321" s="271"/>
      <c r="H321" s="271"/>
      <c r="I321" s="272"/>
      <c r="J321" s="273">
        <f>IF(ISNUMBER(O221),IF(O221&gt;8,"ERROR",O221), "")</f>
        <v>2</v>
      </c>
      <c r="K321" s="274"/>
      <c r="L321" s="56"/>
      <c r="M321" s="56"/>
      <c r="N321" s="58"/>
      <c r="O321" s="58"/>
    </row>
    <row r="322" spans="1:15" x14ac:dyDescent="0.25">
      <c r="A322" s="58"/>
      <c r="B322" s="58"/>
      <c r="C322" s="267"/>
      <c r="D322" s="268"/>
      <c r="E322" s="269"/>
      <c r="F322" s="270" t="s">
        <v>140</v>
      </c>
      <c r="G322" s="271"/>
      <c r="H322" s="271"/>
      <c r="I322" s="272"/>
      <c r="J322" s="273">
        <f>IF(ISNUMBER(O232),IF(O232&gt;8,"ERROR",O232), "")</f>
        <v>2</v>
      </c>
      <c r="K322" s="274"/>
      <c r="L322" s="56"/>
      <c r="M322" s="56"/>
      <c r="N322" s="58"/>
      <c r="O322" s="58"/>
    </row>
    <row r="323" spans="1:15" x14ac:dyDescent="0.25">
      <c r="A323" s="58"/>
      <c r="B323" s="58"/>
      <c r="C323" s="267"/>
      <c r="D323" s="268"/>
      <c r="E323" s="269"/>
      <c r="F323" s="270" t="s">
        <v>146</v>
      </c>
      <c r="G323" s="271"/>
      <c r="H323" s="271"/>
      <c r="I323" s="272"/>
      <c r="J323" s="273">
        <f>IF(ISNUMBER(O245),IF(O245&gt;28,"ERROR",O245), "")</f>
        <v>3</v>
      </c>
      <c r="K323" s="274"/>
      <c r="L323" s="56"/>
      <c r="M323" s="56"/>
      <c r="N323" s="58"/>
      <c r="O323" s="58"/>
    </row>
    <row r="324" spans="1:15" x14ac:dyDescent="0.25">
      <c r="A324" s="58"/>
      <c r="B324" s="58"/>
      <c r="C324" s="275"/>
      <c r="D324" s="276"/>
      <c r="E324" s="277"/>
      <c r="F324" s="278" t="s">
        <v>186</v>
      </c>
      <c r="G324" s="279"/>
      <c r="H324" s="279"/>
      <c r="I324" s="280"/>
      <c r="J324" s="281">
        <f>O249</f>
        <v>3.234375</v>
      </c>
      <c r="K324" s="282"/>
      <c r="L324" s="56"/>
      <c r="M324" s="56"/>
      <c r="N324" s="58"/>
      <c r="O324" s="58"/>
    </row>
    <row r="325" spans="1:15" x14ac:dyDescent="0.25">
      <c r="A325" s="58"/>
      <c r="B325" s="58"/>
      <c r="C325" s="290" t="s">
        <v>187</v>
      </c>
      <c r="D325" s="291"/>
      <c r="E325" s="292"/>
      <c r="F325" s="283" t="s">
        <v>157</v>
      </c>
      <c r="G325" s="284"/>
      <c r="H325" s="284"/>
      <c r="I325" s="285"/>
      <c r="J325" s="273">
        <f>IF(ISNUMBER(O257),IF(O257&gt;4,"ERROR",O257), "")</f>
        <v>3</v>
      </c>
      <c r="K325" s="274"/>
      <c r="L325" s="56"/>
      <c r="M325" s="56"/>
      <c r="N325" s="58"/>
      <c r="O325" s="58"/>
    </row>
    <row r="326" spans="1:15" x14ac:dyDescent="0.25">
      <c r="A326" s="58"/>
      <c r="B326" s="58"/>
      <c r="C326" s="293"/>
      <c r="D326" s="294"/>
      <c r="E326" s="295"/>
      <c r="F326" s="283" t="s">
        <v>159</v>
      </c>
      <c r="G326" s="284"/>
      <c r="H326" s="284"/>
      <c r="I326" s="285"/>
      <c r="J326" s="273">
        <f>IF(ISNUMBER(O264),IF(O264&gt;4,"ERROR",O264), "")</f>
        <v>4</v>
      </c>
      <c r="K326" s="274"/>
      <c r="L326" s="56"/>
      <c r="M326" s="56"/>
      <c r="N326" s="58"/>
      <c r="O326" s="58"/>
    </row>
    <row r="327" spans="1:15" x14ac:dyDescent="0.25">
      <c r="A327" s="58"/>
      <c r="B327" s="58"/>
      <c r="C327" s="293"/>
      <c r="D327" s="294"/>
      <c r="E327" s="295"/>
      <c r="F327" s="283" t="s">
        <v>161</v>
      </c>
      <c r="G327" s="284"/>
      <c r="H327" s="284"/>
      <c r="I327" s="285"/>
      <c r="J327" s="273">
        <f>IF(ISNUMBER(O271),IF(O271&gt;4,"ERROR",O271), "")</f>
        <v>4</v>
      </c>
      <c r="K327" s="274"/>
      <c r="L327" s="56"/>
      <c r="M327" s="56"/>
      <c r="N327" s="58"/>
      <c r="O327" s="58"/>
    </row>
    <row r="328" spans="1:15" x14ac:dyDescent="0.25">
      <c r="A328" s="58"/>
      <c r="B328" s="58"/>
      <c r="C328" s="293"/>
      <c r="D328" s="294"/>
      <c r="E328" s="295"/>
      <c r="F328" s="283" t="s">
        <v>164</v>
      </c>
      <c r="G328" s="284"/>
      <c r="H328" s="284"/>
      <c r="I328" s="285"/>
      <c r="J328" s="273">
        <f>IF(ISNUMBER(O278),IF(O278&gt;4,"ERROR",O278), "")</f>
        <v>4</v>
      </c>
      <c r="K328" s="274"/>
      <c r="L328" s="56"/>
      <c r="M328" s="56"/>
      <c r="N328" s="58"/>
      <c r="O328" s="58"/>
    </row>
    <row r="329" spans="1:15" x14ac:dyDescent="0.25">
      <c r="A329" s="58"/>
      <c r="B329" s="58"/>
      <c r="C329" s="293"/>
      <c r="D329" s="294"/>
      <c r="E329" s="295"/>
      <c r="F329" s="283" t="s">
        <v>167</v>
      </c>
      <c r="G329" s="284"/>
      <c r="H329" s="284"/>
      <c r="I329" s="285"/>
      <c r="J329" s="273">
        <f>IF(ISNUMBER(O292),IF(O292&gt;48,"ERROR",O292), "")</f>
        <v>3</v>
      </c>
      <c r="K329" s="274"/>
      <c r="L329" s="56"/>
      <c r="M329" s="56"/>
      <c r="N329" s="58"/>
      <c r="O329" s="58"/>
    </row>
    <row r="330" spans="1:15" x14ac:dyDescent="0.25">
      <c r="A330" s="58"/>
      <c r="B330" s="58"/>
      <c r="C330" s="293"/>
      <c r="D330" s="294"/>
      <c r="E330" s="295"/>
      <c r="F330" s="283" t="s">
        <v>176</v>
      </c>
      <c r="G330" s="284"/>
      <c r="H330" s="284"/>
      <c r="I330" s="285"/>
      <c r="J330" s="273">
        <f>IF(ISNUMBER(O299),IF(O299&gt;4,"ERROR",O299), "")</f>
        <v>4</v>
      </c>
      <c r="K330" s="274"/>
      <c r="L330" s="56"/>
      <c r="M330" s="56"/>
      <c r="N330" s="58"/>
      <c r="O330" s="58"/>
    </row>
    <row r="331" spans="1:15" x14ac:dyDescent="0.25">
      <c r="A331" s="58"/>
      <c r="B331" s="58"/>
      <c r="C331" s="286"/>
      <c r="D331" s="287"/>
      <c r="E331" s="288"/>
      <c r="F331" s="278" t="s">
        <v>186</v>
      </c>
      <c r="G331" s="279"/>
      <c r="H331" s="279"/>
      <c r="I331" s="280"/>
      <c r="J331" s="281">
        <f>O303</f>
        <v>3.3076923076923075</v>
      </c>
      <c r="K331" s="289"/>
      <c r="L331" s="56"/>
      <c r="M331" s="56"/>
      <c r="N331" s="58"/>
      <c r="O331" s="58"/>
    </row>
    <row r="332" spans="1:15" x14ac:dyDescent="0.25">
      <c r="A332" s="58"/>
      <c r="B332" s="58"/>
      <c r="C332" s="300" t="s">
        <v>188</v>
      </c>
      <c r="D332" s="301"/>
      <c r="E332" s="301"/>
      <c r="F332" s="301"/>
      <c r="G332" s="301"/>
      <c r="H332" s="301"/>
      <c r="I332" s="302"/>
      <c r="J332" s="303">
        <f>IF(ISNUMBER(AVERAGE(O42:O46,O53:O61,O68:O70,O77,O84:O116,O123:O129,O136:O154,O161,O168:O173,O180:O186,O193:O194,O201:O211,O218:O219,O226:O230,O237:O243,O255,O262,O269,O276,O283:O290,O297)),AVERAGE(O42:O46,O53:O61,O68:O70,O77,O84:O116,O123:O129,O136:O154,O161,O168:O173,O180:O186,O193:O194,O201:O211,O218:O219,O226:O230,O237:O243,O255,O262,O269,O276,O283:O290,O297),"")</f>
        <v>3.2467532467532467</v>
      </c>
      <c r="K332" s="304"/>
      <c r="L332" s="56"/>
      <c r="M332" s="56"/>
      <c r="N332" s="58"/>
      <c r="O332" s="58"/>
    </row>
    <row r="333" spans="1:15" x14ac:dyDescent="0.25">
      <c r="A333" s="58"/>
      <c r="B333" s="58"/>
      <c r="C333" s="300" t="s">
        <v>189</v>
      </c>
      <c r="D333" s="301"/>
      <c r="E333" s="301"/>
      <c r="F333" s="301"/>
      <c r="G333" s="301"/>
      <c r="H333" s="301"/>
      <c r="I333" s="302"/>
      <c r="J333" s="303">
        <f>IF((ISNUMBER(O42+O43+O53+O54+O55+O56+O60+O61+O68+O69+O70+O77+O84+O87+O102+O107+O108+O112+O113+O114+O116+O123+O124+O125+O126+O127+O128+O129+O136+O137+O139+O143+O152+O153+O154+O161+O168+O169+O170+O171+O172+O173+O180+O181+O185+O186+O193+O194+O201+O202+O203+O204+O205+O218+O219+O226+O227+O237+O238+O239+O240+O241+O242+O243+O255+O262+O269+O276+O283+O284+O285+O286+O287+O288+O289+O290+O297)),((O42+O43+O53+O54+O55+O56+O60+O61+O68+O69+O70+O77+O84+O87+O102+O107+O108+O112+O113+O114+O116+O123+O124+O125+O126+O127+O128+O129+O136+O137+O139+O143+O152+O153+O154+O161+O168+O169+O170+O171+O172+O173+O180+O181+O185+O186+O193+O194+O201+O202+O203+O204+O205+O218+O219+O226+O227+O237+O238+O239+O240+O241+O242+O243+O255+O262+O269+O276+O283+O284+O285+O286+O287+O288+O289+O290+O297)),(" "))</f>
        <v>250</v>
      </c>
      <c r="K333" s="304"/>
      <c r="L333" s="56"/>
      <c r="M333" s="56"/>
      <c r="N333" s="58"/>
      <c r="O333" s="58"/>
    </row>
    <row r="334" spans="1:15" x14ac:dyDescent="0.25">
      <c r="A334" s="58"/>
      <c r="B334" s="58"/>
      <c r="C334" s="59" t="s">
        <v>190</v>
      </c>
      <c r="D334" s="60"/>
      <c r="E334" s="60"/>
      <c r="F334" s="61"/>
      <c r="G334" s="61"/>
      <c r="H334" s="61"/>
      <c r="I334" s="61"/>
      <c r="J334" s="296">
        <f>IF(J333&gt;0.01,J333/308,"")</f>
        <v>0.81168831168831168</v>
      </c>
      <c r="K334" s="297"/>
      <c r="L334" s="298" t="str">
        <f>IF(ISNUMBER(J334),(IF(L332="DOES NOT COMPLY","DOES NOT COMPLY",IF(J334&lt;0.75,"DOES NOT COMPLY","COMPLIES"))),"NOT SCORED")</f>
        <v>COMPLIES</v>
      </c>
      <c r="M334" s="299"/>
      <c r="N334" s="58"/>
      <c r="O334" s="58"/>
    </row>
    <row r="335" spans="1:15" x14ac:dyDescent="0.25">
      <c r="A335" s="56"/>
      <c r="B335" s="56"/>
      <c r="C335" s="62"/>
      <c r="D335" s="62"/>
      <c r="E335" s="63"/>
      <c r="F335" s="63"/>
      <c r="G335" s="56"/>
      <c r="H335" s="56"/>
      <c r="I335" s="64"/>
      <c r="J335" s="56"/>
      <c r="K335" s="56"/>
      <c r="L335" s="56"/>
      <c r="M335" s="65"/>
      <c r="N335" s="56"/>
      <c r="O335" s="56"/>
    </row>
    <row r="336" spans="1:15" x14ac:dyDescent="0.25">
      <c r="A336" s="56"/>
      <c r="B336" s="56"/>
      <c r="C336" s="62"/>
      <c r="D336" s="62"/>
      <c r="E336" s="63"/>
      <c r="F336" s="63"/>
      <c r="G336" s="56"/>
      <c r="H336" s="56"/>
      <c r="I336" s="64"/>
      <c r="J336" s="56"/>
      <c r="K336" s="56"/>
      <c r="L336" s="56"/>
      <c r="M336" s="65"/>
      <c r="N336" s="56"/>
      <c r="O336" s="56"/>
    </row>
    <row r="337" spans="1:15" x14ac:dyDescent="0.25">
      <c r="A337" s="56"/>
      <c r="B337" s="56"/>
      <c r="C337" s="62"/>
      <c r="D337" s="62"/>
      <c r="E337" s="63"/>
      <c r="F337" s="63"/>
      <c r="G337" s="56"/>
      <c r="H337" s="56"/>
      <c r="I337" s="64"/>
      <c r="J337" s="56"/>
      <c r="K337" s="56"/>
      <c r="L337" s="56"/>
      <c r="M337" s="65"/>
      <c r="N337" s="56"/>
      <c r="O337" s="56"/>
    </row>
    <row r="338" spans="1:15" x14ac:dyDescent="0.25">
      <c r="A338" s="56"/>
      <c r="B338" s="56"/>
      <c r="C338" s="62"/>
      <c r="D338" s="62"/>
      <c r="E338" s="63"/>
      <c r="F338" s="63"/>
      <c r="G338" s="56"/>
      <c r="H338" s="56"/>
      <c r="I338" s="64"/>
      <c r="J338" s="56"/>
      <c r="K338" s="56"/>
      <c r="L338" s="56"/>
      <c r="M338" s="65"/>
      <c r="N338" s="56"/>
      <c r="O338" s="56"/>
    </row>
    <row r="339" spans="1:15" x14ac:dyDescent="0.25">
      <c r="A339" s="66" t="s">
        <v>11</v>
      </c>
      <c r="B339" s="67"/>
      <c r="C339" s="308" t="s">
        <v>191</v>
      </c>
      <c r="D339" s="309"/>
      <c r="E339" s="309"/>
      <c r="F339" s="309"/>
      <c r="G339" s="309"/>
      <c r="H339" s="309"/>
      <c r="I339" s="309"/>
      <c r="J339" s="309"/>
      <c r="K339" s="309"/>
      <c r="L339" s="309"/>
      <c r="M339" s="309"/>
      <c r="N339" s="309"/>
      <c r="O339" s="310"/>
    </row>
    <row r="340" spans="1:15" x14ac:dyDescent="0.25">
      <c r="A340" s="68">
        <v>1</v>
      </c>
      <c r="B340" s="69"/>
      <c r="C340" s="311"/>
      <c r="D340" s="312"/>
      <c r="E340" s="312"/>
      <c r="F340" s="312"/>
      <c r="G340" s="312"/>
      <c r="H340" s="312"/>
      <c r="I340" s="312"/>
      <c r="J340" s="312"/>
      <c r="K340" s="312"/>
      <c r="L340" s="312"/>
      <c r="M340" s="312"/>
      <c r="N340" s="312"/>
      <c r="O340" s="313"/>
    </row>
    <row r="341" spans="1:15" x14ac:dyDescent="0.25">
      <c r="A341" s="70"/>
      <c r="B341" s="71"/>
      <c r="C341" s="305"/>
      <c r="D341" s="306"/>
      <c r="E341" s="306"/>
      <c r="F341" s="306"/>
      <c r="G341" s="306"/>
      <c r="H341" s="306"/>
      <c r="I341" s="306"/>
      <c r="J341" s="306"/>
      <c r="K341" s="306"/>
      <c r="L341" s="306"/>
      <c r="M341" s="306"/>
      <c r="N341" s="306"/>
      <c r="O341" s="307"/>
    </row>
    <row r="342" spans="1:15" x14ac:dyDescent="0.25">
      <c r="A342" s="70"/>
      <c r="B342" s="71"/>
      <c r="C342" s="305"/>
      <c r="D342" s="306"/>
      <c r="E342" s="306"/>
      <c r="F342" s="306"/>
      <c r="G342" s="306"/>
      <c r="H342" s="306"/>
      <c r="I342" s="306"/>
      <c r="J342" s="306"/>
      <c r="K342" s="306"/>
      <c r="L342" s="306"/>
      <c r="M342" s="306"/>
      <c r="N342" s="306"/>
      <c r="O342" s="307"/>
    </row>
    <row r="343" spans="1:15" x14ac:dyDescent="0.25">
      <c r="A343" s="70"/>
      <c r="B343" s="71"/>
      <c r="C343" s="305"/>
      <c r="D343" s="306"/>
      <c r="E343" s="306"/>
      <c r="F343" s="306"/>
      <c r="G343" s="306"/>
      <c r="H343" s="306"/>
      <c r="I343" s="306"/>
      <c r="J343" s="306"/>
      <c r="K343" s="306"/>
      <c r="L343" s="306"/>
      <c r="M343" s="306"/>
      <c r="N343" s="306"/>
      <c r="O343" s="307"/>
    </row>
    <row r="344" spans="1:15" x14ac:dyDescent="0.25">
      <c r="A344" s="70"/>
      <c r="B344" s="71"/>
      <c r="C344" s="305"/>
      <c r="D344" s="306"/>
      <c r="E344" s="306"/>
      <c r="F344" s="306"/>
      <c r="G344" s="306"/>
      <c r="H344" s="306"/>
      <c r="I344" s="306"/>
      <c r="J344" s="306"/>
      <c r="K344" s="306"/>
      <c r="L344" s="306"/>
      <c r="M344" s="306"/>
      <c r="N344" s="306"/>
      <c r="O344" s="307"/>
    </row>
    <row r="345" spans="1:15" x14ac:dyDescent="0.25">
      <c r="A345" s="70"/>
      <c r="B345" s="71"/>
      <c r="C345" s="305"/>
      <c r="D345" s="306"/>
      <c r="E345" s="306"/>
      <c r="F345" s="306"/>
      <c r="G345" s="306"/>
      <c r="H345" s="306"/>
      <c r="I345" s="306"/>
      <c r="J345" s="306"/>
      <c r="K345" s="306"/>
      <c r="L345" s="306"/>
      <c r="M345" s="306"/>
      <c r="N345" s="306"/>
      <c r="O345" s="307"/>
    </row>
    <row r="346" spans="1:15" x14ac:dyDescent="0.25">
      <c r="A346" s="70"/>
      <c r="B346" s="71"/>
      <c r="C346" s="305"/>
      <c r="D346" s="306"/>
      <c r="E346" s="306"/>
      <c r="F346" s="306"/>
      <c r="G346" s="306"/>
      <c r="H346" s="306"/>
      <c r="I346" s="306"/>
      <c r="J346" s="306"/>
      <c r="K346" s="306"/>
      <c r="L346" s="306"/>
      <c r="M346" s="306"/>
      <c r="N346" s="306"/>
      <c r="O346" s="307"/>
    </row>
    <row r="347" spans="1:15" x14ac:dyDescent="0.25">
      <c r="A347" s="70"/>
      <c r="B347" s="71"/>
      <c r="C347" s="305"/>
      <c r="D347" s="306"/>
      <c r="E347" s="306"/>
      <c r="F347" s="306"/>
      <c r="G347" s="306"/>
      <c r="H347" s="306"/>
      <c r="I347" s="306"/>
      <c r="J347" s="306"/>
      <c r="K347" s="306"/>
      <c r="L347" s="306"/>
      <c r="M347" s="306"/>
      <c r="N347" s="306"/>
      <c r="O347" s="307"/>
    </row>
    <row r="348" spans="1:15" x14ac:dyDescent="0.25">
      <c r="A348" s="70"/>
      <c r="B348" s="71"/>
      <c r="C348" s="305"/>
      <c r="D348" s="306"/>
      <c r="E348" s="306"/>
      <c r="F348" s="306"/>
      <c r="G348" s="306"/>
      <c r="H348" s="306"/>
      <c r="I348" s="306"/>
      <c r="J348" s="306"/>
      <c r="K348" s="306"/>
      <c r="L348" s="306"/>
      <c r="M348" s="306"/>
      <c r="N348" s="306"/>
      <c r="O348" s="307"/>
    </row>
    <row r="349" spans="1:15" x14ac:dyDescent="0.25">
      <c r="A349" s="70"/>
      <c r="B349" s="71"/>
      <c r="C349" s="305"/>
      <c r="D349" s="306"/>
      <c r="E349" s="306"/>
      <c r="F349" s="306"/>
      <c r="G349" s="306"/>
      <c r="H349" s="306"/>
      <c r="I349" s="306"/>
      <c r="J349" s="306"/>
      <c r="K349" s="306"/>
      <c r="L349" s="306"/>
      <c r="M349" s="306"/>
      <c r="N349" s="306"/>
      <c r="O349" s="307"/>
    </row>
    <row r="350" spans="1:15" x14ac:dyDescent="0.25">
      <c r="A350" s="70"/>
      <c r="B350" s="71"/>
      <c r="C350" s="305"/>
      <c r="D350" s="306"/>
      <c r="E350" s="306"/>
      <c r="F350" s="306"/>
      <c r="G350" s="306"/>
      <c r="H350" s="306"/>
      <c r="I350" s="306"/>
      <c r="J350" s="306"/>
      <c r="K350" s="306"/>
      <c r="L350" s="306"/>
      <c r="M350" s="306"/>
      <c r="N350" s="306"/>
      <c r="O350" s="307"/>
    </row>
    <row r="351" spans="1:15" x14ac:dyDescent="0.25">
      <c r="A351" s="70"/>
      <c r="B351" s="71"/>
      <c r="C351" s="305"/>
      <c r="D351" s="306"/>
      <c r="E351" s="306"/>
      <c r="F351" s="306"/>
      <c r="G351" s="306"/>
      <c r="H351" s="306"/>
      <c r="I351" s="306"/>
      <c r="J351" s="306"/>
      <c r="K351" s="306"/>
      <c r="L351" s="306"/>
      <c r="M351" s="306"/>
      <c r="N351" s="306"/>
      <c r="O351" s="307"/>
    </row>
    <row r="352" spans="1:15" x14ac:dyDescent="0.25">
      <c r="A352" s="70"/>
      <c r="B352" s="71"/>
      <c r="C352" s="305"/>
      <c r="D352" s="306"/>
      <c r="E352" s="306"/>
      <c r="F352" s="306"/>
      <c r="G352" s="306"/>
      <c r="H352" s="306"/>
      <c r="I352" s="306"/>
      <c r="J352" s="306"/>
      <c r="K352" s="306"/>
      <c r="L352" s="306"/>
      <c r="M352" s="306"/>
      <c r="N352" s="306"/>
      <c r="O352" s="307"/>
    </row>
    <row r="353" spans="1:15" x14ac:dyDescent="0.25">
      <c r="A353" s="72"/>
      <c r="B353" s="73"/>
      <c r="C353" s="314"/>
      <c r="D353" s="315"/>
      <c r="E353" s="315"/>
      <c r="F353" s="315"/>
      <c r="G353" s="315"/>
      <c r="H353" s="315"/>
      <c r="I353" s="315"/>
      <c r="J353" s="315"/>
      <c r="K353" s="315"/>
      <c r="L353" s="315"/>
      <c r="M353" s="315"/>
      <c r="N353" s="315"/>
      <c r="O353" s="316"/>
    </row>
    <row r="354" spans="1:15" x14ac:dyDescent="0.25">
      <c r="A354" s="56"/>
      <c r="B354" s="56"/>
      <c r="C354" s="74"/>
      <c r="D354" s="56"/>
      <c r="E354" s="56"/>
      <c r="F354" s="56"/>
      <c r="G354" s="56"/>
      <c r="H354" s="56"/>
      <c r="I354" s="56"/>
      <c r="J354" s="56"/>
      <c r="K354" s="56"/>
      <c r="L354" s="56"/>
      <c r="M354" s="56"/>
      <c r="N354" s="56"/>
      <c r="O354" s="56"/>
    </row>
    <row r="355" spans="1:15" x14ac:dyDescent="0.25">
      <c r="A355" s="56"/>
      <c r="B355" s="56"/>
      <c r="C355" s="74"/>
      <c r="D355" s="56"/>
      <c r="E355" s="56"/>
      <c r="F355" s="56"/>
      <c r="G355" s="56"/>
      <c r="H355" s="56"/>
      <c r="I355" s="56"/>
      <c r="J355" s="56"/>
      <c r="K355" s="56"/>
      <c r="L355" s="56"/>
      <c r="M355" s="56"/>
      <c r="N355" s="56"/>
      <c r="O355" s="56"/>
    </row>
    <row r="356" spans="1:15" x14ac:dyDescent="0.25">
      <c r="A356" s="67" t="s">
        <v>11</v>
      </c>
      <c r="B356" s="67"/>
      <c r="C356" s="308" t="s">
        <v>192</v>
      </c>
      <c r="D356" s="309"/>
      <c r="E356" s="309"/>
      <c r="F356" s="309"/>
      <c r="G356" s="309"/>
      <c r="H356" s="309"/>
      <c r="I356" s="309"/>
      <c r="J356" s="309"/>
      <c r="K356" s="309"/>
      <c r="L356" s="309"/>
      <c r="M356" s="310"/>
      <c r="N356" s="308" t="s">
        <v>193</v>
      </c>
      <c r="O356" s="310"/>
    </row>
    <row r="357" spans="1:15" x14ac:dyDescent="0.25">
      <c r="A357" s="68">
        <v>1</v>
      </c>
      <c r="B357" s="69"/>
      <c r="C357" s="311"/>
      <c r="D357" s="312"/>
      <c r="E357" s="312"/>
      <c r="F357" s="312"/>
      <c r="G357" s="312"/>
      <c r="H357" s="312"/>
      <c r="I357" s="312"/>
      <c r="J357" s="312"/>
      <c r="K357" s="312"/>
      <c r="L357" s="312"/>
      <c r="M357" s="313"/>
      <c r="N357" s="319"/>
      <c r="O357" s="320"/>
    </row>
    <row r="358" spans="1:15" x14ac:dyDescent="0.25">
      <c r="A358" s="70"/>
      <c r="B358" s="71"/>
      <c r="C358" s="305"/>
      <c r="D358" s="306"/>
      <c r="E358" s="306"/>
      <c r="F358" s="306"/>
      <c r="G358" s="306"/>
      <c r="H358" s="306"/>
      <c r="I358" s="306"/>
      <c r="J358" s="306"/>
      <c r="K358" s="306"/>
      <c r="L358" s="306"/>
      <c r="M358" s="307"/>
      <c r="N358" s="317"/>
      <c r="O358" s="318"/>
    </row>
    <row r="359" spans="1:15" x14ac:dyDescent="0.25">
      <c r="A359" s="70"/>
      <c r="B359" s="71"/>
      <c r="C359" s="305"/>
      <c r="D359" s="306"/>
      <c r="E359" s="306"/>
      <c r="F359" s="306"/>
      <c r="G359" s="306"/>
      <c r="H359" s="306"/>
      <c r="I359" s="306"/>
      <c r="J359" s="306"/>
      <c r="K359" s="306"/>
      <c r="L359" s="306"/>
      <c r="M359" s="307"/>
      <c r="N359" s="317"/>
      <c r="O359" s="318"/>
    </row>
    <row r="360" spans="1:15" x14ac:dyDescent="0.25">
      <c r="A360" s="70"/>
      <c r="B360" s="71"/>
      <c r="C360" s="305"/>
      <c r="D360" s="306"/>
      <c r="E360" s="306"/>
      <c r="F360" s="306"/>
      <c r="G360" s="306"/>
      <c r="H360" s="306"/>
      <c r="I360" s="306"/>
      <c r="J360" s="306"/>
      <c r="K360" s="306"/>
      <c r="L360" s="306"/>
      <c r="M360" s="307"/>
      <c r="N360" s="317"/>
      <c r="O360" s="318"/>
    </row>
    <row r="361" spans="1:15" x14ac:dyDescent="0.25">
      <c r="A361" s="70"/>
      <c r="B361" s="71"/>
      <c r="C361" s="305"/>
      <c r="D361" s="306"/>
      <c r="E361" s="306"/>
      <c r="F361" s="306"/>
      <c r="G361" s="306"/>
      <c r="H361" s="306"/>
      <c r="I361" s="306"/>
      <c r="J361" s="306"/>
      <c r="K361" s="306"/>
      <c r="L361" s="306"/>
      <c r="M361" s="307"/>
      <c r="N361" s="317"/>
      <c r="O361" s="318"/>
    </row>
    <row r="362" spans="1:15" x14ac:dyDescent="0.25">
      <c r="A362" s="70"/>
      <c r="B362" s="71"/>
      <c r="C362" s="305"/>
      <c r="D362" s="306"/>
      <c r="E362" s="306"/>
      <c r="F362" s="306"/>
      <c r="G362" s="306"/>
      <c r="H362" s="306"/>
      <c r="I362" s="306"/>
      <c r="J362" s="306"/>
      <c r="K362" s="306"/>
      <c r="L362" s="306"/>
      <c r="M362" s="307"/>
      <c r="N362" s="317"/>
      <c r="O362" s="318"/>
    </row>
    <row r="363" spans="1:15" x14ac:dyDescent="0.25">
      <c r="A363" s="70"/>
      <c r="B363" s="71"/>
      <c r="C363" s="305"/>
      <c r="D363" s="306"/>
      <c r="E363" s="306"/>
      <c r="F363" s="306"/>
      <c r="G363" s="306"/>
      <c r="H363" s="306"/>
      <c r="I363" s="306"/>
      <c r="J363" s="306"/>
      <c r="K363" s="306"/>
      <c r="L363" s="306"/>
      <c r="M363" s="307"/>
      <c r="N363" s="317"/>
      <c r="O363" s="318"/>
    </row>
    <row r="364" spans="1:15" x14ac:dyDescent="0.25">
      <c r="A364" s="70"/>
      <c r="B364" s="71"/>
      <c r="C364" s="305"/>
      <c r="D364" s="306"/>
      <c r="E364" s="306"/>
      <c r="F364" s="306"/>
      <c r="G364" s="306"/>
      <c r="H364" s="306"/>
      <c r="I364" s="306"/>
      <c r="J364" s="306"/>
      <c r="K364" s="306"/>
      <c r="L364" s="306"/>
      <c r="M364" s="307"/>
      <c r="N364" s="317"/>
      <c r="O364" s="318"/>
    </row>
    <row r="365" spans="1:15" x14ac:dyDescent="0.25">
      <c r="A365" s="70"/>
      <c r="B365" s="71"/>
      <c r="C365" s="305"/>
      <c r="D365" s="306"/>
      <c r="E365" s="306"/>
      <c r="F365" s="306"/>
      <c r="G365" s="306"/>
      <c r="H365" s="306"/>
      <c r="I365" s="306"/>
      <c r="J365" s="306"/>
      <c r="K365" s="306"/>
      <c r="L365" s="306"/>
      <c r="M365" s="307"/>
      <c r="N365" s="317"/>
      <c r="O365" s="318"/>
    </row>
    <row r="366" spans="1:15" x14ac:dyDescent="0.25">
      <c r="A366" s="70"/>
      <c r="B366" s="71"/>
      <c r="C366" s="305"/>
      <c r="D366" s="306"/>
      <c r="E366" s="306"/>
      <c r="F366" s="306"/>
      <c r="G366" s="306"/>
      <c r="H366" s="306"/>
      <c r="I366" s="306"/>
      <c r="J366" s="306"/>
      <c r="K366" s="306"/>
      <c r="L366" s="306"/>
      <c r="M366" s="307"/>
      <c r="N366" s="317"/>
      <c r="O366" s="318"/>
    </row>
    <row r="367" spans="1:15" x14ac:dyDescent="0.25">
      <c r="A367" s="70"/>
      <c r="B367" s="71"/>
      <c r="C367" s="305"/>
      <c r="D367" s="306"/>
      <c r="E367" s="306"/>
      <c r="F367" s="306"/>
      <c r="G367" s="306"/>
      <c r="H367" s="306"/>
      <c r="I367" s="306"/>
      <c r="J367" s="306"/>
      <c r="K367" s="306"/>
      <c r="L367" s="306"/>
      <c r="M367" s="307"/>
      <c r="N367" s="317"/>
      <c r="O367" s="318"/>
    </row>
    <row r="368" spans="1:15" x14ac:dyDescent="0.25">
      <c r="A368" s="70"/>
      <c r="B368" s="71"/>
      <c r="C368" s="305"/>
      <c r="D368" s="306"/>
      <c r="E368" s="306"/>
      <c r="F368" s="306"/>
      <c r="G368" s="306"/>
      <c r="H368" s="306"/>
      <c r="I368" s="306"/>
      <c r="J368" s="306"/>
      <c r="K368" s="306"/>
      <c r="L368" s="306"/>
      <c r="M368" s="307"/>
      <c r="N368" s="317"/>
      <c r="O368" s="318"/>
    </row>
    <row r="369" spans="1:15" x14ac:dyDescent="0.25">
      <c r="A369" s="72"/>
      <c r="B369" s="73"/>
      <c r="C369" s="314"/>
      <c r="D369" s="315"/>
      <c r="E369" s="315"/>
      <c r="F369" s="315"/>
      <c r="G369" s="315"/>
      <c r="H369" s="315"/>
      <c r="I369" s="315"/>
      <c r="J369" s="315"/>
      <c r="K369" s="315"/>
      <c r="L369" s="315"/>
      <c r="M369" s="316"/>
      <c r="N369" s="323"/>
      <c r="O369" s="324"/>
    </row>
    <row r="370" spans="1:15" x14ac:dyDescent="0.25">
      <c r="A370" s="56"/>
      <c r="B370" s="56"/>
      <c r="C370" s="56"/>
      <c r="D370" s="56"/>
      <c r="E370" s="56"/>
      <c r="F370" s="56"/>
      <c r="G370" s="56"/>
      <c r="H370" s="56"/>
      <c r="I370" s="56"/>
      <c r="J370" s="56"/>
      <c r="K370" s="56"/>
      <c r="L370" s="56"/>
      <c r="M370" s="56"/>
      <c r="N370" s="56"/>
      <c r="O370" s="56"/>
    </row>
    <row r="371" spans="1:15" x14ac:dyDescent="0.25">
      <c r="A371" s="67" t="s">
        <v>11</v>
      </c>
      <c r="B371" s="67"/>
      <c r="C371" s="308" t="s">
        <v>194</v>
      </c>
      <c r="D371" s="309"/>
      <c r="E371" s="309"/>
      <c r="F371" s="309"/>
      <c r="G371" s="309"/>
      <c r="H371" s="309"/>
      <c r="I371" s="309"/>
      <c r="J371" s="309"/>
      <c r="K371" s="309"/>
      <c r="L371" s="309"/>
      <c r="M371" s="310"/>
      <c r="N371" s="308" t="s">
        <v>193</v>
      </c>
      <c r="O371" s="310"/>
    </row>
    <row r="372" spans="1:15" x14ac:dyDescent="0.25">
      <c r="A372" s="75">
        <v>1</v>
      </c>
      <c r="B372" s="76"/>
      <c r="C372" s="311"/>
      <c r="D372" s="312"/>
      <c r="E372" s="312"/>
      <c r="F372" s="312"/>
      <c r="G372" s="312"/>
      <c r="H372" s="312"/>
      <c r="I372" s="312"/>
      <c r="J372" s="312"/>
      <c r="K372" s="312"/>
      <c r="L372" s="312"/>
      <c r="M372" s="313"/>
      <c r="N372" s="321"/>
      <c r="O372" s="322"/>
    </row>
    <row r="373" spans="1:15" x14ac:dyDescent="0.25">
      <c r="A373" s="77"/>
      <c r="B373" s="78"/>
      <c r="C373" s="305"/>
      <c r="D373" s="306"/>
      <c r="E373" s="306"/>
      <c r="F373" s="306"/>
      <c r="G373" s="306"/>
      <c r="H373" s="306"/>
      <c r="I373" s="306"/>
      <c r="J373" s="306"/>
      <c r="K373" s="306"/>
      <c r="L373" s="306"/>
      <c r="M373" s="307"/>
      <c r="N373" s="321"/>
      <c r="O373" s="322"/>
    </row>
    <row r="374" spans="1:15" x14ac:dyDescent="0.25">
      <c r="A374" s="77"/>
      <c r="B374" s="78"/>
      <c r="C374" s="305"/>
      <c r="D374" s="306"/>
      <c r="E374" s="306"/>
      <c r="F374" s="306"/>
      <c r="G374" s="306"/>
      <c r="H374" s="306"/>
      <c r="I374" s="306"/>
      <c r="J374" s="306"/>
      <c r="K374" s="306"/>
      <c r="L374" s="306"/>
      <c r="M374" s="307"/>
      <c r="N374" s="321"/>
      <c r="O374" s="322"/>
    </row>
    <row r="375" spans="1:15" x14ac:dyDescent="0.25">
      <c r="A375" s="77"/>
      <c r="B375" s="78"/>
      <c r="C375" s="305"/>
      <c r="D375" s="306"/>
      <c r="E375" s="306"/>
      <c r="F375" s="306"/>
      <c r="G375" s="306"/>
      <c r="H375" s="306"/>
      <c r="I375" s="306"/>
      <c r="J375" s="306"/>
      <c r="K375" s="306"/>
      <c r="L375" s="306"/>
      <c r="M375" s="307"/>
      <c r="N375" s="321"/>
      <c r="O375" s="322"/>
    </row>
    <row r="376" spans="1:15" x14ac:dyDescent="0.25">
      <c r="A376" s="77"/>
      <c r="B376" s="78"/>
      <c r="C376" s="305"/>
      <c r="D376" s="306"/>
      <c r="E376" s="306"/>
      <c r="F376" s="306"/>
      <c r="G376" s="306"/>
      <c r="H376" s="306"/>
      <c r="I376" s="306"/>
      <c r="J376" s="306"/>
      <c r="K376" s="306"/>
      <c r="L376" s="306"/>
      <c r="M376" s="307"/>
      <c r="N376" s="321"/>
      <c r="O376" s="322"/>
    </row>
    <row r="377" spans="1:15" x14ac:dyDescent="0.25">
      <c r="A377" s="77"/>
      <c r="B377" s="78"/>
      <c r="C377" s="305"/>
      <c r="D377" s="306"/>
      <c r="E377" s="306"/>
      <c r="F377" s="306"/>
      <c r="G377" s="306"/>
      <c r="H377" s="306"/>
      <c r="I377" s="306"/>
      <c r="J377" s="306"/>
      <c r="K377" s="306"/>
      <c r="L377" s="306"/>
      <c r="M377" s="307"/>
      <c r="N377" s="321"/>
      <c r="O377" s="322"/>
    </row>
    <row r="378" spans="1:15" x14ac:dyDescent="0.25">
      <c r="A378" s="77"/>
      <c r="B378" s="78"/>
      <c r="C378" s="305"/>
      <c r="D378" s="306"/>
      <c r="E378" s="306"/>
      <c r="F378" s="306"/>
      <c r="G378" s="306"/>
      <c r="H378" s="306"/>
      <c r="I378" s="306"/>
      <c r="J378" s="306"/>
      <c r="K378" s="306"/>
      <c r="L378" s="306"/>
      <c r="M378" s="307"/>
      <c r="N378" s="321"/>
      <c r="O378" s="322"/>
    </row>
    <row r="379" spans="1:15" x14ac:dyDescent="0.25">
      <c r="A379" s="77"/>
      <c r="B379" s="78"/>
      <c r="C379" s="305"/>
      <c r="D379" s="306"/>
      <c r="E379" s="306"/>
      <c r="F379" s="306"/>
      <c r="G379" s="306"/>
      <c r="H379" s="306"/>
      <c r="I379" s="306"/>
      <c r="J379" s="306"/>
      <c r="K379" s="306"/>
      <c r="L379" s="306"/>
      <c r="M379" s="307"/>
      <c r="N379" s="321"/>
      <c r="O379" s="322"/>
    </row>
    <row r="380" spans="1:15" x14ac:dyDescent="0.25">
      <c r="A380" s="77"/>
      <c r="B380" s="78"/>
      <c r="C380" s="305"/>
      <c r="D380" s="306"/>
      <c r="E380" s="306"/>
      <c r="F380" s="306"/>
      <c r="G380" s="306"/>
      <c r="H380" s="306"/>
      <c r="I380" s="306"/>
      <c r="J380" s="306"/>
      <c r="K380" s="306"/>
      <c r="L380" s="306"/>
      <c r="M380" s="307"/>
      <c r="N380" s="321"/>
      <c r="O380" s="322"/>
    </row>
    <row r="381" spans="1:15" x14ac:dyDescent="0.25">
      <c r="A381" s="77"/>
      <c r="B381" s="78"/>
      <c r="C381" s="305"/>
      <c r="D381" s="306"/>
      <c r="E381" s="306"/>
      <c r="F381" s="306"/>
      <c r="G381" s="306"/>
      <c r="H381" s="306"/>
      <c r="I381" s="306"/>
      <c r="J381" s="306"/>
      <c r="K381" s="306"/>
      <c r="L381" s="306"/>
      <c r="M381" s="307"/>
      <c r="N381" s="321"/>
      <c r="O381" s="322"/>
    </row>
    <row r="382" spans="1:15" x14ac:dyDescent="0.25">
      <c r="A382" s="77"/>
      <c r="B382" s="78"/>
      <c r="C382" s="305"/>
      <c r="D382" s="306"/>
      <c r="E382" s="306"/>
      <c r="F382" s="306"/>
      <c r="G382" s="306"/>
      <c r="H382" s="306"/>
      <c r="I382" s="306"/>
      <c r="J382" s="306"/>
      <c r="K382" s="306"/>
      <c r="L382" s="306"/>
      <c r="M382" s="307"/>
      <c r="N382" s="18"/>
      <c r="O382" s="19"/>
    </row>
    <row r="383" spans="1:15" x14ac:dyDescent="0.25">
      <c r="A383" s="77"/>
      <c r="B383" s="78"/>
      <c r="C383" s="305"/>
      <c r="D383" s="306"/>
      <c r="E383" s="306"/>
      <c r="F383" s="306"/>
      <c r="G383" s="306"/>
      <c r="H383" s="306"/>
      <c r="I383" s="306"/>
      <c r="J383" s="306"/>
      <c r="K383" s="306"/>
      <c r="L383" s="306"/>
      <c r="M383" s="307"/>
      <c r="N383" s="321"/>
      <c r="O383" s="322"/>
    </row>
    <row r="384" spans="1:15" x14ac:dyDescent="0.25">
      <c r="A384" s="77"/>
      <c r="B384" s="78"/>
      <c r="C384" s="305"/>
      <c r="D384" s="306"/>
      <c r="E384" s="306"/>
      <c r="F384" s="306"/>
      <c r="G384" s="306"/>
      <c r="H384" s="306"/>
      <c r="I384" s="306"/>
      <c r="J384" s="306"/>
      <c r="K384" s="306"/>
      <c r="L384" s="306"/>
      <c r="M384" s="307"/>
      <c r="N384" s="321"/>
      <c r="O384" s="322"/>
    </row>
    <row r="385" spans="1:15" x14ac:dyDescent="0.25">
      <c r="A385" s="77"/>
      <c r="B385" s="78"/>
      <c r="C385" s="325"/>
      <c r="D385" s="326"/>
      <c r="E385" s="326"/>
      <c r="F385" s="326"/>
      <c r="G385" s="326"/>
      <c r="H385" s="326"/>
      <c r="I385" s="326"/>
      <c r="J385" s="326"/>
      <c r="K385" s="326"/>
      <c r="L385" s="326"/>
      <c r="M385" s="327"/>
      <c r="N385" s="321"/>
      <c r="O385" s="322"/>
    </row>
    <row r="386" spans="1:15" x14ac:dyDescent="0.25">
      <c r="A386" s="77"/>
      <c r="B386" s="78"/>
      <c r="C386" s="305"/>
      <c r="D386" s="306"/>
      <c r="E386" s="306"/>
      <c r="F386" s="306"/>
      <c r="G386" s="306"/>
      <c r="H386" s="306"/>
      <c r="I386" s="306"/>
      <c r="J386" s="306"/>
      <c r="K386" s="306"/>
      <c r="L386" s="306"/>
      <c r="M386" s="307"/>
      <c r="N386" s="321"/>
      <c r="O386" s="322"/>
    </row>
    <row r="387" spans="1:15" x14ac:dyDescent="0.25">
      <c r="A387" s="79"/>
      <c r="B387" s="80"/>
      <c r="C387" s="314"/>
      <c r="D387" s="315"/>
      <c r="E387" s="315"/>
      <c r="F387" s="315"/>
      <c r="G387" s="315"/>
      <c r="H387" s="315"/>
      <c r="I387" s="315"/>
      <c r="J387" s="315"/>
      <c r="K387" s="315"/>
      <c r="L387" s="315"/>
      <c r="M387" s="316"/>
      <c r="N387" s="328"/>
      <c r="O387" s="329"/>
    </row>
    <row r="388" spans="1:15" x14ac:dyDescent="0.25">
      <c r="A388" s="56"/>
      <c r="B388" s="56"/>
      <c r="C388" s="56"/>
      <c r="D388" s="56"/>
      <c r="E388" s="56"/>
      <c r="F388" s="56"/>
      <c r="G388" s="56"/>
      <c r="H388" s="56"/>
      <c r="I388" s="56"/>
      <c r="J388" s="56"/>
      <c r="K388" s="56"/>
      <c r="L388" s="56"/>
      <c r="M388" s="56"/>
      <c r="N388" s="56"/>
      <c r="O388" s="56"/>
    </row>
    <row r="389" spans="1:15" x14ac:dyDescent="0.25">
      <c r="A389" s="308" t="s">
        <v>195</v>
      </c>
      <c r="B389" s="309"/>
      <c r="C389" s="309"/>
      <c r="D389" s="309"/>
      <c r="E389" s="309"/>
      <c r="F389" s="309"/>
      <c r="G389" s="309"/>
      <c r="H389" s="309"/>
      <c r="I389" s="309"/>
      <c r="J389" s="309"/>
      <c r="K389" s="309"/>
      <c r="L389" s="309"/>
      <c r="M389" s="309"/>
      <c r="N389" s="309"/>
      <c r="O389" s="310"/>
    </row>
    <row r="390" spans="1:15" x14ac:dyDescent="0.25">
      <c r="A390" s="68">
        <v>1</v>
      </c>
      <c r="B390" s="69"/>
      <c r="C390" s="311"/>
      <c r="D390" s="312"/>
      <c r="E390" s="312"/>
      <c r="F390" s="312"/>
      <c r="G390" s="312"/>
      <c r="H390" s="312"/>
      <c r="I390" s="312"/>
      <c r="J390" s="312"/>
      <c r="K390" s="312"/>
      <c r="L390" s="312"/>
      <c r="M390" s="312"/>
      <c r="N390" s="312"/>
      <c r="O390" s="313"/>
    </row>
    <row r="391" spans="1:15" x14ac:dyDescent="0.25">
      <c r="A391" s="70"/>
      <c r="B391" s="71"/>
      <c r="C391" s="305"/>
      <c r="D391" s="306"/>
      <c r="E391" s="306"/>
      <c r="F391" s="306"/>
      <c r="G391" s="306"/>
      <c r="H391" s="306"/>
      <c r="I391" s="306"/>
      <c r="J391" s="306"/>
      <c r="K391" s="306"/>
      <c r="L391" s="306"/>
      <c r="M391" s="306"/>
      <c r="N391" s="306"/>
      <c r="O391" s="307"/>
    </row>
    <row r="392" spans="1:15" x14ac:dyDescent="0.25">
      <c r="A392" s="70"/>
      <c r="B392" s="71"/>
      <c r="C392" s="305"/>
      <c r="D392" s="306"/>
      <c r="E392" s="306"/>
      <c r="F392" s="306"/>
      <c r="G392" s="306"/>
      <c r="H392" s="306"/>
      <c r="I392" s="306"/>
      <c r="J392" s="306"/>
      <c r="K392" s="306"/>
      <c r="L392" s="306"/>
      <c r="M392" s="306"/>
      <c r="N392" s="306"/>
      <c r="O392" s="307"/>
    </row>
    <row r="393" spans="1:15" x14ac:dyDescent="0.25">
      <c r="A393" s="70"/>
      <c r="B393" s="71"/>
      <c r="C393" s="305"/>
      <c r="D393" s="306"/>
      <c r="E393" s="306"/>
      <c r="F393" s="306"/>
      <c r="G393" s="306"/>
      <c r="H393" s="306"/>
      <c r="I393" s="306"/>
      <c r="J393" s="306"/>
      <c r="K393" s="306"/>
      <c r="L393" s="306"/>
      <c r="M393" s="306"/>
      <c r="N393" s="306"/>
      <c r="O393" s="307"/>
    </row>
    <row r="394" spans="1:15" x14ac:dyDescent="0.25">
      <c r="A394" s="70"/>
      <c r="B394" s="71"/>
      <c r="C394" s="305"/>
      <c r="D394" s="306"/>
      <c r="E394" s="306"/>
      <c r="F394" s="306"/>
      <c r="G394" s="306"/>
      <c r="H394" s="306"/>
      <c r="I394" s="306"/>
      <c r="J394" s="306"/>
      <c r="K394" s="306"/>
      <c r="L394" s="306"/>
      <c r="M394" s="306"/>
      <c r="N394" s="306"/>
      <c r="O394" s="307"/>
    </row>
    <row r="395" spans="1:15" x14ac:dyDescent="0.25">
      <c r="A395" s="70"/>
      <c r="B395" s="71"/>
      <c r="C395" s="305"/>
      <c r="D395" s="306"/>
      <c r="E395" s="306"/>
      <c r="F395" s="306"/>
      <c r="G395" s="306"/>
      <c r="H395" s="306"/>
      <c r="I395" s="306"/>
      <c r="J395" s="306"/>
      <c r="K395" s="306"/>
      <c r="L395" s="306"/>
      <c r="M395" s="306"/>
      <c r="N395" s="306"/>
      <c r="O395" s="307"/>
    </row>
    <row r="396" spans="1:15" x14ac:dyDescent="0.25">
      <c r="A396" s="70"/>
      <c r="B396" s="71"/>
      <c r="C396" s="305"/>
      <c r="D396" s="306"/>
      <c r="E396" s="306"/>
      <c r="F396" s="306"/>
      <c r="G396" s="306"/>
      <c r="H396" s="306"/>
      <c r="I396" s="306"/>
      <c r="J396" s="306"/>
      <c r="K396" s="306"/>
      <c r="L396" s="306"/>
      <c r="M396" s="306"/>
      <c r="N396" s="306"/>
      <c r="O396" s="307"/>
    </row>
    <row r="397" spans="1:15" x14ac:dyDescent="0.25">
      <c r="A397" s="70"/>
      <c r="B397" s="71"/>
      <c r="C397" s="305"/>
      <c r="D397" s="306"/>
      <c r="E397" s="306"/>
      <c r="F397" s="306"/>
      <c r="G397" s="306"/>
      <c r="H397" s="306"/>
      <c r="I397" s="306"/>
      <c r="J397" s="306"/>
      <c r="K397" s="306"/>
      <c r="L397" s="306"/>
      <c r="M397" s="306"/>
      <c r="N397" s="306"/>
      <c r="O397" s="307"/>
    </row>
    <row r="398" spans="1:15" x14ac:dyDescent="0.25">
      <c r="A398" s="70"/>
      <c r="B398" s="71"/>
      <c r="C398" s="305"/>
      <c r="D398" s="306"/>
      <c r="E398" s="306"/>
      <c r="F398" s="306"/>
      <c r="G398" s="306"/>
      <c r="H398" s="306"/>
      <c r="I398" s="306"/>
      <c r="J398" s="306"/>
      <c r="K398" s="306"/>
      <c r="L398" s="306"/>
      <c r="M398" s="306"/>
      <c r="N398" s="306"/>
      <c r="O398" s="307"/>
    </row>
    <row r="399" spans="1:15" x14ac:dyDescent="0.25">
      <c r="A399" s="70"/>
      <c r="B399" s="71"/>
      <c r="C399" s="305"/>
      <c r="D399" s="306"/>
      <c r="E399" s="306"/>
      <c r="F399" s="306"/>
      <c r="G399" s="306"/>
      <c r="H399" s="306"/>
      <c r="I399" s="306"/>
      <c r="J399" s="306"/>
      <c r="K399" s="306"/>
      <c r="L399" s="306"/>
      <c r="M399" s="306"/>
      <c r="N399" s="306"/>
      <c r="O399" s="307"/>
    </row>
    <row r="400" spans="1:15" x14ac:dyDescent="0.25">
      <c r="A400" s="70"/>
      <c r="B400" s="71"/>
      <c r="C400" s="305"/>
      <c r="D400" s="306"/>
      <c r="E400" s="306"/>
      <c r="F400" s="306"/>
      <c r="G400" s="306"/>
      <c r="H400" s="306"/>
      <c r="I400" s="306"/>
      <c r="J400" s="306"/>
      <c r="K400" s="306"/>
      <c r="L400" s="306"/>
      <c r="M400" s="306"/>
      <c r="N400" s="306"/>
      <c r="O400" s="307"/>
    </row>
    <row r="401" spans="1:15" x14ac:dyDescent="0.25">
      <c r="A401" s="70"/>
      <c r="B401" s="71"/>
      <c r="C401" s="305"/>
      <c r="D401" s="306"/>
      <c r="E401" s="306"/>
      <c r="F401" s="306"/>
      <c r="G401" s="306"/>
      <c r="H401" s="306"/>
      <c r="I401" s="306"/>
      <c r="J401" s="306"/>
      <c r="K401" s="306"/>
      <c r="L401" s="306"/>
      <c r="M401" s="306"/>
      <c r="N401" s="306"/>
      <c r="O401" s="307"/>
    </row>
    <row r="402" spans="1:15" x14ac:dyDescent="0.25">
      <c r="A402" s="70"/>
      <c r="B402" s="71"/>
      <c r="C402" s="305"/>
      <c r="D402" s="306"/>
      <c r="E402" s="306"/>
      <c r="F402" s="306"/>
      <c r="G402" s="306"/>
      <c r="H402" s="306"/>
      <c r="I402" s="306"/>
      <c r="J402" s="306"/>
      <c r="K402" s="306"/>
      <c r="L402" s="306"/>
      <c r="M402" s="306"/>
      <c r="N402" s="306"/>
      <c r="O402" s="307"/>
    </row>
    <row r="403" spans="1:15" x14ac:dyDescent="0.25">
      <c r="A403" s="70"/>
      <c r="B403" s="71"/>
      <c r="C403" s="305"/>
      <c r="D403" s="306"/>
      <c r="E403" s="306"/>
      <c r="F403" s="306"/>
      <c r="G403" s="306"/>
      <c r="H403" s="306"/>
      <c r="I403" s="306"/>
      <c r="J403" s="306"/>
      <c r="K403" s="306"/>
      <c r="L403" s="306"/>
      <c r="M403" s="306"/>
      <c r="N403" s="306"/>
      <c r="O403" s="307"/>
    </row>
    <row r="404" spans="1:15" x14ac:dyDescent="0.25">
      <c r="A404" s="70"/>
      <c r="B404" s="71"/>
      <c r="C404" s="305"/>
      <c r="D404" s="306"/>
      <c r="E404" s="306"/>
      <c r="F404" s="306"/>
      <c r="G404" s="306"/>
      <c r="H404" s="306"/>
      <c r="I404" s="306"/>
      <c r="J404" s="306"/>
      <c r="K404" s="306"/>
      <c r="L404" s="306"/>
      <c r="M404" s="306"/>
      <c r="N404" s="306"/>
      <c r="O404" s="307"/>
    </row>
    <row r="405" spans="1:15" x14ac:dyDescent="0.25">
      <c r="A405" s="72"/>
      <c r="B405" s="73"/>
      <c r="C405" s="314"/>
      <c r="D405" s="315"/>
      <c r="E405" s="315"/>
      <c r="F405" s="315"/>
      <c r="G405" s="315"/>
      <c r="H405" s="315"/>
      <c r="I405" s="315"/>
      <c r="J405" s="315"/>
      <c r="K405" s="315"/>
      <c r="L405" s="315"/>
      <c r="M405" s="315"/>
      <c r="N405" s="315"/>
      <c r="O405" s="316"/>
    </row>
    <row r="406" spans="1:15" x14ac:dyDescent="0.25">
      <c r="A406" s="56"/>
      <c r="B406" s="56"/>
      <c r="C406" s="56"/>
      <c r="D406" s="56"/>
      <c r="E406" s="56"/>
      <c r="F406" s="56"/>
      <c r="G406" s="56"/>
      <c r="H406" s="56"/>
      <c r="I406" s="56"/>
      <c r="J406" s="56"/>
      <c r="K406" s="56"/>
      <c r="L406" s="56"/>
      <c r="M406" s="56"/>
      <c r="N406" s="56"/>
      <c r="O406" s="56"/>
    </row>
    <row r="407" spans="1:15" x14ac:dyDescent="0.25">
      <c r="A407" s="260" t="s">
        <v>196</v>
      </c>
      <c r="B407" s="261"/>
      <c r="C407" s="261"/>
      <c r="D407" s="261"/>
      <c r="E407" s="261"/>
      <c r="F407" s="261"/>
      <c r="G407" s="261"/>
      <c r="H407" s="261"/>
      <c r="I407" s="261"/>
      <c r="J407" s="261"/>
      <c r="K407" s="261"/>
      <c r="L407" s="261"/>
      <c r="M407" s="261"/>
      <c r="N407" s="261"/>
      <c r="O407" s="262"/>
    </row>
    <row r="408" spans="1:15" x14ac:dyDescent="0.25">
      <c r="A408" s="81">
        <v>1</v>
      </c>
      <c r="B408" s="82"/>
      <c r="C408" s="311"/>
      <c r="D408" s="312"/>
      <c r="E408" s="312"/>
      <c r="F408" s="312"/>
      <c r="G408" s="312"/>
      <c r="H408" s="312"/>
      <c r="I408" s="312"/>
      <c r="J408" s="312"/>
      <c r="K408" s="312"/>
      <c r="L408" s="312"/>
      <c r="M408" s="312"/>
      <c r="N408" s="312"/>
      <c r="O408" s="313"/>
    </row>
    <row r="409" spans="1:15" x14ac:dyDescent="0.25">
      <c r="A409" s="83"/>
      <c r="B409" s="84"/>
      <c r="C409" s="305"/>
      <c r="D409" s="306"/>
      <c r="E409" s="306"/>
      <c r="F409" s="306"/>
      <c r="G409" s="306"/>
      <c r="H409" s="306"/>
      <c r="I409" s="306"/>
      <c r="J409" s="306"/>
      <c r="K409" s="306"/>
      <c r="L409" s="306"/>
      <c r="M409" s="306"/>
      <c r="N409" s="306"/>
      <c r="O409" s="307"/>
    </row>
    <row r="410" spans="1:15" x14ac:dyDescent="0.25">
      <c r="A410" s="83"/>
      <c r="B410" s="84"/>
      <c r="C410" s="305"/>
      <c r="D410" s="306"/>
      <c r="E410" s="306"/>
      <c r="F410" s="306"/>
      <c r="G410" s="306"/>
      <c r="H410" s="306"/>
      <c r="I410" s="306"/>
      <c r="J410" s="306"/>
      <c r="K410" s="306"/>
      <c r="L410" s="306"/>
      <c r="M410" s="306"/>
      <c r="N410" s="306"/>
      <c r="O410" s="307"/>
    </row>
    <row r="411" spans="1:15" x14ac:dyDescent="0.25">
      <c r="A411" s="83"/>
      <c r="B411" s="84"/>
      <c r="C411" s="305"/>
      <c r="D411" s="306"/>
      <c r="E411" s="306"/>
      <c r="F411" s="306"/>
      <c r="G411" s="306"/>
      <c r="H411" s="306"/>
      <c r="I411" s="306"/>
      <c r="J411" s="306"/>
      <c r="K411" s="306"/>
      <c r="L411" s="306"/>
      <c r="M411" s="306"/>
      <c r="N411" s="306"/>
      <c r="O411" s="307"/>
    </row>
    <row r="412" spans="1:15" x14ac:dyDescent="0.25">
      <c r="A412" s="85"/>
      <c r="B412" s="86"/>
      <c r="C412" s="314"/>
      <c r="D412" s="315"/>
      <c r="E412" s="315"/>
      <c r="F412" s="315"/>
      <c r="G412" s="315"/>
      <c r="H412" s="315"/>
      <c r="I412" s="315"/>
      <c r="J412" s="315"/>
      <c r="K412" s="315"/>
      <c r="L412" s="315"/>
      <c r="M412" s="315"/>
      <c r="N412" s="315"/>
      <c r="O412" s="316"/>
    </row>
  </sheetData>
  <mergeCells count="659">
    <mergeCell ref="C400:O400"/>
    <mergeCell ref="C401:O401"/>
    <mergeCell ref="C402:O402"/>
    <mergeCell ref="C395:O395"/>
    <mergeCell ref="C396:O396"/>
    <mergeCell ref="C397:O397"/>
    <mergeCell ref="C398:O398"/>
    <mergeCell ref="C408:O409"/>
    <mergeCell ref="C410:O412"/>
    <mergeCell ref="C403:O403"/>
    <mergeCell ref="C404:O404"/>
    <mergeCell ref="C405:O405"/>
    <mergeCell ref="A407:O407"/>
    <mergeCell ref="C391:O391"/>
    <mergeCell ref="C392:O392"/>
    <mergeCell ref="C393:O393"/>
    <mergeCell ref="C394:O394"/>
    <mergeCell ref="C387:M387"/>
    <mergeCell ref="N387:O387"/>
    <mergeCell ref="A389:O389"/>
    <mergeCell ref="C390:O390"/>
    <mergeCell ref="C399:O399"/>
    <mergeCell ref="C385:M385"/>
    <mergeCell ref="N385:O385"/>
    <mergeCell ref="C386:M386"/>
    <mergeCell ref="N386:O386"/>
    <mergeCell ref="C382:M382"/>
    <mergeCell ref="C383:M383"/>
    <mergeCell ref="N383:O383"/>
    <mergeCell ref="C384:M384"/>
    <mergeCell ref="N384:O384"/>
    <mergeCell ref="C377:M377"/>
    <mergeCell ref="N377:O377"/>
    <mergeCell ref="C374:M374"/>
    <mergeCell ref="N374:O374"/>
    <mergeCell ref="C375:M375"/>
    <mergeCell ref="N375:O375"/>
    <mergeCell ref="C380:M380"/>
    <mergeCell ref="N380:O380"/>
    <mergeCell ref="C381:M381"/>
    <mergeCell ref="N381:O381"/>
    <mergeCell ref="C378:M378"/>
    <mergeCell ref="N378:O378"/>
    <mergeCell ref="C379:M379"/>
    <mergeCell ref="N379:O379"/>
    <mergeCell ref="C372:M372"/>
    <mergeCell ref="N372:O372"/>
    <mergeCell ref="C373:M373"/>
    <mergeCell ref="N373:O373"/>
    <mergeCell ref="C369:M369"/>
    <mergeCell ref="N369:O369"/>
    <mergeCell ref="C371:M371"/>
    <mergeCell ref="N371:O371"/>
    <mergeCell ref="C376:M376"/>
    <mergeCell ref="N376:O376"/>
    <mergeCell ref="C364:M364"/>
    <mergeCell ref="N364:O364"/>
    <mergeCell ref="C361:M361"/>
    <mergeCell ref="N361:O361"/>
    <mergeCell ref="C362:M362"/>
    <mergeCell ref="N362:O362"/>
    <mergeCell ref="C367:M367"/>
    <mergeCell ref="N367:O367"/>
    <mergeCell ref="C368:M368"/>
    <mergeCell ref="N368:O368"/>
    <mergeCell ref="C365:M365"/>
    <mergeCell ref="N365:O365"/>
    <mergeCell ref="C366:M366"/>
    <mergeCell ref="N366:O366"/>
    <mergeCell ref="C359:M359"/>
    <mergeCell ref="N359:O359"/>
    <mergeCell ref="C360:M360"/>
    <mergeCell ref="N360:O360"/>
    <mergeCell ref="C357:M357"/>
    <mergeCell ref="N357:O357"/>
    <mergeCell ref="C358:M358"/>
    <mergeCell ref="N358:O358"/>
    <mergeCell ref="C363:M363"/>
    <mergeCell ref="N363:O363"/>
    <mergeCell ref="C346:O346"/>
    <mergeCell ref="C339:O339"/>
    <mergeCell ref="C340:O340"/>
    <mergeCell ref="C341:O341"/>
    <mergeCell ref="C342:O342"/>
    <mergeCell ref="C351:O351"/>
    <mergeCell ref="C352:O352"/>
    <mergeCell ref="C353:O353"/>
    <mergeCell ref="C356:M356"/>
    <mergeCell ref="N356:O356"/>
    <mergeCell ref="C347:O347"/>
    <mergeCell ref="C348:O348"/>
    <mergeCell ref="C349:O349"/>
    <mergeCell ref="C350:O350"/>
    <mergeCell ref="J334:K334"/>
    <mergeCell ref="L334:M334"/>
    <mergeCell ref="C332:I332"/>
    <mergeCell ref="J332:K332"/>
    <mergeCell ref="C333:I333"/>
    <mergeCell ref="J333:K333"/>
    <mergeCell ref="C343:O343"/>
    <mergeCell ref="C344:O344"/>
    <mergeCell ref="C345:O345"/>
    <mergeCell ref="F330:I330"/>
    <mergeCell ref="J330:K330"/>
    <mergeCell ref="C331:E331"/>
    <mergeCell ref="F331:I331"/>
    <mergeCell ref="J331:K331"/>
    <mergeCell ref="C325:E330"/>
    <mergeCell ref="F325:I325"/>
    <mergeCell ref="J325:K325"/>
    <mergeCell ref="F326:I326"/>
    <mergeCell ref="J326:K326"/>
    <mergeCell ref="F327:I327"/>
    <mergeCell ref="J327:K327"/>
    <mergeCell ref="F328:I328"/>
    <mergeCell ref="J328:K328"/>
    <mergeCell ref="F322:I322"/>
    <mergeCell ref="J322:K322"/>
    <mergeCell ref="F323:I323"/>
    <mergeCell ref="J323:K323"/>
    <mergeCell ref="C324:E324"/>
    <mergeCell ref="F324:I324"/>
    <mergeCell ref="J324:K324"/>
    <mergeCell ref="F329:I329"/>
    <mergeCell ref="J329:K329"/>
    <mergeCell ref="J317:K317"/>
    <mergeCell ref="F318:I318"/>
    <mergeCell ref="J318:K318"/>
    <mergeCell ref="F319:I319"/>
    <mergeCell ref="J319:K319"/>
    <mergeCell ref="F320:I320"/>
    <mergeCell ref="J320:K320"/>
    <mergeCell ref="F321:I321"/>
    <mergeCell ref="J321:K321"/>
    <mergeCell ref="C308:E308"/>
    <mergeCell ref="F308:I308"/>
    <mergeCell ref="J308:K308"/>
    <mergeCell ref="A297:B297"/>
    <mergeCell ref="C297:I297"/>
    <mergeCell ref="J297:N297"/>
    <mergeCell ref="C309:E323"/>
    <mergeCell ref="F309:I309"/>
    <mergeCell ref="J309:K309"/>
    <mergeCell ref="F310:I310"/>
    <mergeCell ref="J310:K310"/>
    <mergeCell ref="F311:I311"/>
    <mergeCell ref="J311:K311"/>
    <mergeCell ref="F312:I312"/>
    <mergeCell ref="J312:K312"/>
    <mergeCell ref="F313:I313"/>
    <mergeCell ref="J313:K313"/>
    <mergeCell ref="F314:I314"/>
    <mergeCell ref="J314:K314"/>
    <mergeCell ref="F315:I315"/>
    <mergeCell ref="J315:K315"/>
    <mergeCell ref="F316:I316"/>
    <mergeCell ref="J316:K316"/>
    <mergeCell ref="F317:I317"/>
    <mergeCell ref="A295:B295"/>
    <mergeCell ref="A296:B296"/>
    <mergeCell ref="C296:I296"/>
    <mergeCell ref="J296:N296"/>
    <mergeCell ref="A289:B289"/>
    <mergeCell ref="C289:I289"/>
    <mergeCell ref="J289:N289"/>
    <mergeCell ref="A290:B290"/>
    <mergeCell ref="C290:I290"/>
    <mergeCell ref="J290:N290"/>
    <mergeCell ref="A286:B286"/>
    <mergeCell ref="C286:I286"/>
    <mergeCell ref="J286:N286"/>
    <mergeCell ref="A287:B287"/>
    <mergeCell ref="C287:I287"/>
    <mergeCell ref="J287:N287"/>
    <mergeCell ref="A288:B288"/>
    <mergeCell ref="C288:I288"/>
    <mergeCell ref="J288:N288"/>
    <mergeCell ref="A283:B283"/>
    <mergeCell ref="C283:I283"/>
    <mergeCell ref="J283:N283"/>
    <mergeCell ref="A284:B284"/>
    <mergeCell ref="C284:I284"/>
    <mergeCell ref="J284:N284"/>
    <mergeCell ref="A285:B285"/>
    <mergeCell ref="C285:I285"/>
    <mergeCell ref="J285:N285"/>
    <mergeCell ref="A281:B281"/>
    <mergeCell ref="A282:B282"/>
    <mergeCell ref="C282:I282"/>
    <mergeCell ref="J282:N282"/>
    <mergeCell ref="A275:B275"/>
    <mergeCell ref="C275:I275"/>
    <mergeCell ref="J275:N275"/>
    <mergeCell ref="A276:B276"/>
    <mergeCell ref="C276:I276"/>
    <mergeCell ref="J276:N276"/>
    <mergeCell ref="A262:B262"/>
    <mergeCell ref="C262:I262"/>
    <mergeCell ref="J262:N262"/>
    <mergeCell ref="A269:B269"/>
    <mergeCell ref="C269:I269"/>
    <mergeCell ref="J269:N269"/>
    <mergeCell ref="A274:B274"/>
    <mergeCell ref="A267:B267"/>
    <mergeCell ref="A268:B268"/>
    <mergeCell ref="C268:I268"/>
    <mergeCell ref="J268:N268"/>
    <mergeCell ref="A255:B255"/>
    <mergeCell ref="C255:I255"/>
    <mergeCell ref="J255:N255"/>
    <mergeCell ref="A260:B260"/>
    <mergeCell ref="A253:B253"/>
    <mergeCell ref="A254:B254"/>
    <mergeCell ref="C254:I254"/>
    <mergeCell ref="J254:N254"/>
    <mergeCell ref="A261:B261"/>
    <mergeCell ref="C261:I261"/>
    <mergeCell ref="J261:N261"/>
    <mergeCell ref="A243:B243"/>
    <mergeCell ref="C243:I243"/>
    <mergeCell ref="J243:N243"/>
    <mergeCell ref="A252:O252"/>
    <mergeCell ref="A241:B241"/>
    <mergeCell ref="C241:I241"/>
    <mergeCell ref="J241:N241"/>
    <mergeCell ref="A242:B242"/>
    <mergeCell ref="C242:I242"/>
    <mergeCell ref="J242:N242"/>
    <mergeCell ref="A238:B238"/>
    <mergeCell ref="C238:I238"/>
    <mergeCell ref="J238:N238"/>
    <mergeCell ref="A239:B239"/>
    <mergeCell ref="C239:I239"/>
    <mergeCell ref="J239:N239"/>
    <mergeCell ref="A240:B240"/>
    <mergeCell ref="C240:I240"/>
    <mergeCell ref="J240:N240"/>
    <mergeCell ref="O227:O230"/>
    <mergeCell ref="C228:I228"/>
    <mergeCell ref="J228:N228"/>
    <mergeCell ref="C229:I229"/>
    <mergeCell ref="J229:N229"/>
    <mergeCell ref="C230:I230"/>
    <mergeCell ref="A237:B237"/>
    <mergeCell ref="C237:I237"/>
    <mergeCell ref="J237:N237"/>
    <mergeCell ref="J230:N230"/>
    <mergeCell ref="A226:B226"/>
    <mergeCell ref="C226:I226"/>
    <mergeCell ref="J226:N226"/>
    <mergeCell ref="A227:B230"/>
    <mergeCell ref="C227:I227"/>
    <mergeCell ref="J227:N227"/>
    <mergeCell ref="A235:B235"/>
    <mergeCell ref="A236:B236"/>
    <mergeCell ref="C236:I236"/>
    <mergeCell ref="J236:N236"/>
    <mergeCell ref="A216:B216"/>
    <mergeCell ref="A217:B217"/>
    <mergeCell ref="C217:I217"/>
    <mergeCell ref="J217:N217"/>
    <mergeCell ref="A224:B224"/>
    <mergeCell ref="A225:B225"/>
    <mergeCell ref="C225:I225"/>
    <mergeCell ref="J225:N225"/>
    <mergeCell ref="A218:B218"/>
    <mergeCell ref="C218:I218"/>
    <mergeCell ref="J218:N218"/>
    <mergeCell ref="A219:B219"/>
    <mergeCell ref="C219:I219"/>
    <mergeCell ref="J219:N219"/>
    <mergeCell ref="A204:B204"/>
    <mergeCell ref="C204:I204"/>
    <mergeCell ref="J204:N204"/>
    <mergeCell ref="O205:O211"/>
    <mergeCell ref="C206:I206"/>
    <mergeCell ref="J206:N206"/>
    <mergeCell ref="C207:I207"/>
    <mergeCell ref="J207:N207"/>
    <mergeCell ref="C208:I208"/>
    <mergeCell ref="J208:N208"/>
    <mergeCell ref="C209:I209"/>
    <mergeCell ref="J209:N209"/>
    <mergeCell ref="C210:I210"/>
    <mergeCell ref="J210:N210"/>
    <mergeCell ref="A205:B211"/>
    <mergeCell ref="C205:I205"/>
    <mergeCell ref="J205:N205"/>
    <mergeCell ref="C211:I211"/>
    <mergeCell ref="J211:N211"/>
    <mergeCell ref="A201:B201"/>
    <mergeCell ref="C201:I201"/>
    <mergeCell ref="J201:N201"/>
    <mergeCell ref="A202:B202"/>
    <mergeCell ref="C202:I202"/>
    <mergeCell ref="J202:N202"/>
    <mergeCell ref="A203:B203"/>
    <mergeCell ref="C203:I203"/>
    <mergeCell ref="J203:N203"/>
    <mergeCell ref="A199:B199"/>
    <mergeCell ref="A200:B200"/>
    <mergeCell ref="C200:I200"/>
    <mergeCell ref="J200:N200"/>
    <mergeCell ref="A193:B193"/>
    <mergeCell ref="C193:I193"/>
    <mergeCell ref="J193:N193"/>
    <mergeCell ref="A194:B194"/>
    <mergeCell ref="C194:I194"/>
    <mergeCell ref="J194:N194"/>
    <mergeCell ref="O181:O184"/>
    <mergeCell ref="C182:I182"/>
    <mergeCell ref="J182:N182"/>
    <mergeCell ref="C183:I183"/>
    <mergeCell ref="J183:N183"/>
    <mergeCell ref="C184:I184"/>
    <mergeCell ref="J184:N184"/>
    <mergeCell ref="A191:B191"/>
    <mergeCell ref="A192:B192"/>
    <mergeCell ref="C192:I192"/>
    <mergeCell ref="J192:N192"/>
    <mergeCell ref="A185:B185"/>
    <mergeCell ref="C185:I185"/>
    <mergeCell ref="J185:N185"/>
    <mergeCell ref="A186:B186"/>
    <mergeCell ref="C186:I186"/>
    <mergeCell ref="J186:N186"/>
    <mergeCell ref="A179:B179"/>
    <mergeCell ref="C179:I179"/>
    <mergeCell ref="J179:N179"/>
    <mergeCell ref="A180:B180"/>
    <mergeCell ref="C180:I180"/>
    <mergeCell ref="J180:N180"/>
    <mergeCell ref="A181:B184"/>
    <mergeCell ref="C181:I181"/>
    <mergeCell ref="J181:N181"/>
    <mergeCell ref="A173:B173"/>
    <mergeCell ref="C173:I173"/>
    <mergeCell ref="J173:N173"/>
    <mergeCell ref="A178:B178"/>
    <mergeCell ref="A171:B171"/>
    <mergeCell ref="C171:I171"/>
    <mergeCell ref="J171:N171"/>
    <mergeCell ref="A172:B172"/>
    <mergeCell ref="C172:I172"/>
    <mergeCell ref="J172:N172"/>
    <mergeCell ref="A168:B168"/>
    <mergeCell ref="C168:I168"/>
    <mergeCell ref="J168:N168"/>
    <mergeCell ref="A169:B169"/>
    <mergeCell ref="C169:I169"/>
    <mergeCell ref="J169:N169"/>
    <mergeCell ref="A170:B170"/>
    <mergeCell ref="C170:I170"/>
    <mergeCell ref="J170:N170"/>
    <mergeCell ref="A161:B161"/>
    <mergeCell ref="C161:I161"/>
    <mergeCell ref="J161:N161"/>
    <mergeCell ref="A166:B166"/>
    <mergeCell ref="A159:B159"/>
    <mergeCell ref="A160:B160"/>
    <mergeCell ref="C160:I160"/>
    <mergeCell ref="J160:N160"/>
    <mergeCell ref="A167:B167"/>
    <mergeCell ref="C167:I167"/>
    <mergeCell ref="J167:N167"/>
    <mergeCell ref="A152:B152"/>
    <mergeCell ref="C152:I152"/>
    <mergeCell ref="J152:N152"/>
    <mergeCell ref="A153:B153"/>
    <mergeCell ref="C153:I153"/>
    <mergeCell ref="J153:N153"/>
    <mergeCell ref="A154:B154"/>
    <mergeCell ref="C154:I154"/>
    <mergeCell ref="J154:N154"/>
    <mergeCell ref="A143:B151"/>
    <mergeCell ref="C143:I143"/>
    <mergeCell ref="J143:N143"/>
    <mergeCell ref="J148:N148"/>
    <mergeCell ref="C149:I149"/>
    <mergeCell ref="J149:N149"/>
    <mergeCell ref="C150:I150"/>
    <mergeCell ref="O143:O151"/>
    <mergeCell ref="C144:I144"/>
    <mergeCell ref="J144:N144"/>
    <mergeCell ref="C145:I145"/>
    <mergeCell ref="J145:N145"/>
    <mergeCell ref="C146:I146"/>
    <mergeCell ref="J146:N146"/>
    <mergeCell ref="C147:I147"/>
    <mergeCell ref="J147:N147"/>
    <mergeCell ref="C148:I148"/>
    <mergeCell ref="J150:N150"/>
    <mergeCell ref="C151:I151"/>
    <mergeCell ref="J151:N151"/>
    <mergeCell ref="A139:B142"/>
    <mergeCell ref="C139:I139"/>
    <mergeCell ref="J139:N139"/>
    <mergeCell ref="O139:O142"/>
    <mergeCell ref="C140:I140"/>
    <mergeCell ref="J140:N140"/>
    <mergeCell ref="C141:I141"/>
    <mergeCell ref="J141:N141"/>
    <mergeCell ref="C142:I142"/>
    <mergeCell ref="J142:N142"/>
    <mergeCell ref="A136:B136"/>
    <mergeCell ref="C136:I136"/>
    <mergeCell ref="J136:N136"/>
    <mergeCell ref="A137:B138"/>
    <mergeCell ref="C137:I137"/>
    <mergeCell ref="J137:N137"/>
    <mergeCell ref="O137:O138"/>
    <mergeCell ref="C138:I138"/>
    <mergeCell ref="J138:N138"/>
    <mergeCell ref="A127:B127"/>
    <mergeCell ref="C127:I127"/>
    <mergeCell ref="J127:N127"/>
    <mergeCell ref="A134:B134"/>
    <mergeCell ref="A135:B135"/>
    <mergeCell ref="C135:I135"/>
    <mergeCell ref="J135:N135"/>
    <mergeCell ref="A128:B128"/>
    <mergeCell ref="C128:I128"/>
    <mergeCell ref="J128:N128"/>
    <mergeCell ref="A129:B129"/>
    <mergeCell ref="C129:I129"/>
    <mergeCell ref="J129:N129"/>
    <mergeCell ref="A124:B124"/>
    <mergeCell ref="C124:I124"/>
    <mergeCell ref="J124:N124"/>
    <mergeCell ref="A125:B125"/>
    <mergeCell ref="C125:I125"/>
    <mergeCell ref="J125:N125"/>
    <mergeCell ref="A126:B126"/>
    <mergeCell ref="C126:I126"/>
    <mergeCell ref="J126:N126"/>
    <mergeCell ref="A121:B121"/>
    <mergeCell ref="A114:B115"/>
    <mergeCell ref="C114:I114"/>
    <mergeCell ref="J114:N114"/>
    <mergeCell ref="A122:B122"/>
    <mergeCell ref="C122:I122"/>
    <mergeCell ref="J122:N122"/>
    <mergeCell ref="A123:B123"/>
    <mergeCell ref="C123:I123"/>
    <mergeCell ref="J123:N123"/>
    <mergeCell ref="A112:B112"/>
    <mergeCell ref="C112:I112"/>
    <mergeCell ref="J112:N112"/>
    <mergeCell ref="A113:B113"/>
    <mergeCell ref="C113:I113"/>
    <mergeCell ref="J113:N113"/>
    <mergeCell ref="A116:B116"/>
    <mergeCell ref="C116:I116"/>
    <mergeCell ref="J116:N116"/>
    <mergeCell ref="O108:O111"/>
    <mergeCell ref="C109:I109"/>
    <mergeCell ref="J109:N109"/>
    <mergeCell ref="C110:I110"/>
    <mergeCell ref="J110:N110"/>
    <mergeCell ref="C111:I111"/>
    <mergeCell ref="J111:N111"/>
    <mergeCell ref="O114:O115"/>
    <mergeCell ref="C115:I115"/>
    <mergeCell ref="J115:N115"/>
    <mergeCell ref="A107:B107"/>
    <mergeCell ref="C107:I107"/>
    <mergeCell ref="J107:N107"/>
    <mergeCell ref="A102:B106"/>
    <mergeCell ref="C102:I102"/>
    <mergeCell ref="J102:N102"/>
    <mergeCell ref="A108:B111"/>
    <mergeCell ref="C108:I108"/>
    <mergeCell ref="J108:N108"/>
    <mergeCell ref="C101:I101"/>
    <mergeCell ref="J101:N101"/>
    <mergeCell ref="C97:I97"/>
    <mergeCell ref="J97:N97"/>
    <mergeCell ref="C98:I98"/>
    <mergeCell ref="J98:N98"/>
    <mergeCell ref="O102:O106"/>
    <mergeCell ref="C103:I103"/>
    <mergeCell ref="J103:N103"/>
    <mergeCell ref="C104:I104"/>
    <mergeCell ref="J104:N104"/>
    <mergeCell ref="C105:I105"/>
    <mergeCell ref="J105:N105"/>
    <mergeCell ref="C106:I106"/>
    <mergeCell ref="J106:N106"/>
    <mergeCell ref="C96:I96"/>
    <mergeCell ref="J96:N96"/>
    <mergeCell ref="C93:I93"/>
    <mergeCell ref="J93:N93"/>
    <mergeCell ref="C94:I94"/>
    <mergeCell ref="J94:N94"/>
    <mergeCell ref="C99:I99"/>
    <mergeCell ref="J99:N99"/>
    <mergeCell ref="C100:I100"/>
    <mergeCell ref="J100:N100"/>
    <mergeCell ref="A84:B86"/>
    <mergeCell ref="C84:I84"/>
    <mergeCell ref="J84:N84"/>
    <mergeCell ref="O84:O86"/>
    <mergeCell ref="C85:I85"/>
    <mergeCell ref="J85:N85"/>
    <mergeCell ref="C86:I86"/>
    <mergeCell ref="J86:N86"/>
    <mergeCell ref="O87:O101"/>
    <mergeCell ref="C88:I88"/>
    <mergeCell ref="J88:N88"/>
    <mergeCell ref="C89:I89"/>
    <mergeCell ref="J89:N89"/>
    <mergeCell ref="C90:I90"/>
    <mergeCell ref="J90:N90"/>
    <mergeCell ref="C91:I91"/>
    <mergeCell ref="J91:N91"/>
    <mergeCell ref="C92:I92"/>
    <mergeCell ref="J92:N92"/>
    <mergeCell ref="A87:B101"/>
    <mergeCell ref="C87:I87"/>
    <mergeCell ref="J87:N87"/>
    <mergeCell ref="C95:I95"/>
    <mergeCell ref="J95:N95"/>
    <mergeCell ref="A82:B82"/>
    <mergeCell ref="A83:B83"/>
    <mergeCell ref="C83:I83"/>
    <mergeCell ref="J83:N83"/>
    <mergeCell ref="A76:B76"/>
    <mergeCell ref="C76:I76"/>
    <mergeCell ref="J76:N76"/>
    <mergeCell ref="A77:B77"/>
    <mergeCell ref="C77:I77"/>
    <mergeCell ref="J77:N77"/>
    <mergeCell ref="A70:B70"/>
    <mergeCell ref="C70:I70"/>
    <mergeCell ref="J70:N70"/>
    <mergeCell ref="A75:B75"/>
    <mergeCell ref="A68:B68"/>
    <mergeCell ref="C68:I68"/>
    <mergeCell ref="J68:N68"/>
    <mergeCell ref="A69:B69"/>
    <mergeCell ref="C69:I69"/>
    <mergeCell ref="J69:N69"/>
    <mergeCell ref="O56:O59"/>
    <mergeCell ref="C57:I57"/>
    <mergeCell ref="J57:N57"/>
    <mergeCell ref="C58:I58"/>
    <mergeCell ref="J58:N58"/>
    <mergeCell ref="C59:I59"/>
    <mergeCell ref="J59:N59"/>
    <mergeCell ref="A66:B66"/>
    <mergeCell ref="A67:B67"/>
    <mergeCell ref="C67:I67"/>
    <mergeCell ref="J67:N67"/>
    <mergeCell ref="A60:B60"/>
    <mergeCell ref="C60:I60"/>
    <mergeCell ref="J60:N60"/>
    <mergeCell ref="A61:B61"/>
    <mergeCell ref="C61:I61"/>
    <mergeCell ref="J61:N61"/>
    <mergeCell ref="A54:B54"/>
    <mergeCell ref="C54:I54"/>
    <mergeCell ref="J54:N54"/>
    <mergeCell ref="A55:B55"/>
    <mergeCell ref="C55:I55"/>
    <mergeCell ref="J55:N55"/>
    <mergeCell ref="A56:B59"/>
    <mergeCell ref="C56:I56"/>
    <mergeCell ref="J56:N56"/>
    <mergeCell ref="A51:B51"/>
    <mergeCell ref="A52:B52"/>
    <mergeCell ref="C52:I52"/>
    <mergeCell ref="J52:N52"/>
    <mergeCell ref="A43:B46"/>
    <mergeCell ref="C43:I43"/>
    <mergeCell ref="J43:N43"/>
    <mergeCell ref="A53:B53"/>
    <mergeCell ref="C53:I53"/>
    <mergeCell ref="J53:N53"/>
    <mergeCell ref="A42:B42"/>
    <mergeCell ref="C42:I42"/>
    <mergeCell ref="J42:N42"/>
    <mergeCell ref="O43:O46"/>
    <mergeCell ref="C44:I44"/>
    <mergeCell ref="J44:N44"/>
    <mergeCell ref="C45:I45"/>
    <mergeCell ref="J45:N45"/>
    <mergeCell ref="C46:I46"/>
    <mergeCell ref="J46:N46"/>
    <mergeCell ref="A35:C35"/>
    <mergeCell ref="F35:O35"/>
    <mergeCell ref="A38:O38"/>
    <mergeCell ref="A40:B40"/>
    <mergeCell ref="A33:C33"/>
    <mergeCell ref="F33:O33"/>
    <mergeCell ref="A34:C34"/>
    <mergeCell ref="F34:O34"/>
    <mergeCell ref="A41:B41"/>
    <mergeCell ref="C41:I41"/>
    <mergeCell ref="J41:N41"/>
    <mergeCell ref="A31:C31"/>
    <mergeCell ref="F31:O31"/>
    <mergeCell ref="A32:C32"/>
    <mergeCell ref="F32:O32"/>
    <mergeCell ref="A28:F28"/>
    <mergeCell ref="H28:K28"/>
    <mergeCell ref="M28:O28"/>
    <mergeCell ref="A30:C30"/>
    <mergeCell ref="D30:E30"/>
    <mergeCell ref="F30:O30"/>
    <mergeCell ref="A26:F26"/>
    <mergeCell ref="H26:K26"/>
    <mergeCell ref="M26:O26"/>
    <mergeCell ref="A17:O17"/>
    <mergeCell ref="A18:O18"/>
    <mergeCell ref="A24:F24"/>
    <mergeCell ref="H24:K24"/>
    <mergeCell ref="A25:F25"/>
    <mergeCell ref="A27:F27"/>
    <mergeCell ref="H27:K27"/>
    <mergeCell ref="M27:O27"/>
    <mergeCell ref="E11:G11"/>
    <mergeCell ref="M11:O11"/>
    <mergeCell ref="M5:O5"/>
    <mergeCell ref="E6:G6"/>
    <mergeCell ref="M6:O6"/>
    <mergeCell ref="E7:G7"/>
    <mergeCell ref="M7:O7"/>
    <mergeCell ref="H25:K25"/>
    <mergeCell ref="M25:O25"/>
    <mergeCell ref="M13:O13"/>
    <mergeCell ref="A15:O15"/>
    <mergeCell ref="A19:O19"/>
    <mergeCell ref="A21:O21"/>
    <mergeCell ref="M24:O24"/>
    <mergeCell ref="A16:O16"/>
    <mergeCell ref="A1:O1"/>
    <mergeCell ref="A2:D2"/>
    <mergeCell ref="E2:G2"/>
    <mergeCell ref="M2:O2"/>
    <mergeCell ref="C307:K307"/>
    <mergeCell ref="E12:G12"/>
    <mergeCell ref="M12:O12"/>
    <mergeCell ref="A8:D8"/>
    <mergeCell ref="E8:G8"/>
    <mergeCell ref="M8:O8"/>
    <mergeCell ref="A9:D9"/>
    <mergeCell ref="E9:G9"/>
    <mergeCell ref="A11:D13"/>
    <mergeCell ref="A23:O23"/>
    <mergeCell ref="A20:O20"/>
    <mergeCell ref="A22:O22"/>
    <mergeCell ref="E13:K13"/>
    <mergeCell ref="M9:O9"/>
    <mergeCell ref="A4:D4"/>
    <mergeCell ref="E4:G4"/>
    <mergeCell ref="M4:O4"/>
    <mergeCell ref="A5:D5"/>
    <mergeCell ref="E5:G5"/>
    <mergeCell ref="M10:O10"/>
  </mergeCells>
  <phoneticPr fontId="2" type="noConversion"/>
  <conditionalFormatting sqref="J309:K323 J325:K330">
    <cfRule type="cellIs" dxfId="10" priority="19" stopIfTrue="1" operator="equal">
      <formula>"ERROR"</formula>
    </cfRule>
  </conditionalFormatting>
  <conditionalFormatting sqref="J309:K323">
    <cfRule type="cellIs" dxfId="9" priority="8" operator="lessThan">
      <formula>2</formula>
    </cfRule>
  </conditionalFormatting>
  <conditionalFormatting sqref="J325:K330">
    <cfRule type="cellIs" dxfId="8" priority="7" operator="lessThan">
      <formula>2</formula>
    </cfRule>
  </conditionalFormatting>
  <conditionalFormatting sqref="L334:M334">
    <cfRule type="cellIs" dxfId="7" priority="13" stopIfTrue="1" operator="equal">
      <formula>"NOT SCORED"</formula>
    </cfRule>
    <cfRule type="cellIs" dxfId="6" priority="14" stopIfTrue="1" operator="equal">
      <formula>"DOES NOT COMPLY"</formula>
    </cfRule>
    <cfRule type="cellIs" dxfId="5" priority="15" stopIfTrue="1" operator="equal">
      <formula>"COMPLIES"</formula>
    </cfRule>
  </conditionalFormatting>
  <conditionalFormatting sqref="O42:O46 O53:O61 O68:O69 O77 O123:O128 O136 O152:O153 O168:O172 O180 O185 O193 O201:O204 O218 O226 O237 O283">
    <cfRule type="cellIs" dxfId="4" priority="20" stopIfTrue="1" operator="lessThan">
      <formula>2</formula>
    </cfRule>
  </conditionalFormatting>
  <conditionalFormatting sqref="O49 O64 O73 O80 O119 O132 O157 O164 O176 O189 O197 O214 O222 O233 O246 O250 O258 O265 O272 O279 O293 O300 O304">
    <cfRule type="cellIs" dxfId="3" priority="10" stopIfTrue="1" operator="equal">
      <formula>"NOT SCORED"</formula>
    </cfRule>
    <cfRule type="cellIs" dxfId="2" priority="11" stopIfTrue="1" operator="equal">
      <formula>"DOES NOT COMPLY"</formula>
    </cfRule>
    <cfRule type="cellIs" dxfId="1" priority="12" stopIfTrue="1" operator="equal">
      <formula>"COMPLIES"</formula>
    </cfRule>
  </conditionalFormatting>
  <conditionalFormatting sqref="O84:O116 O129 O137:O151 O154 O161 O173 O181:O184 O186 O194 O205:O211 O219 O227:O230 O238:O243 O255 O262 O269 O276 O284:O290 O297">
    <cfRule type="cellIs" dxfId="0" priority="21" stopIfTrue="1" operator="lessThan">
      <formula>2</formula>
    </cfRule>
  </conditionalFormatting>
  <dataValidations count="2">
    <dataValidation type="whole" showDropDown="1" showInputMessage="1" showErrorMessage="1" errorTitle="Invalid Score Entry" error="Valid scores are 0, 1, 2, 3, or 4." sqref="O42" xr:uid="{00000000-0002-0000-0000-000000000000}">
      <formula1>0</formula1>
      <formula2>4</formula2>
    </dataValidation>
    <dataValidation type="whole" allowBlank="1" showInputMessage="1" showErrorMessage="1" sqref="O123:O129 O43:O46 O53:O61 O68:O70 O77 O84:O116 O297 O283:O290 O276 O269 O262 O255 O237:O243 O226:O230 O218:O219 O201:O211 O193:O194 O180:O186 O168:O173 O161 O136:O154" xr:uid="{00000000-0002-0000-0000-000001000000}">
      <formula1>0</formula1>
      <formula2>4</formula2>
    </dataValidation>
  </dataValidations>
  <pageMargins left="0.75" right="0.75" top="1" bottom="1" header="0.5" footer="0.5"/>
  <pageSetup scale="64" fitToHeight="9" orientation="portrait" verticalDpi="300" r:id="rId1"/>
  <headerFooter alignWithMargins="0"/>
  <rowBreaks count="7" manualBreakCount="7">
    <brk id="65" max="16383" man="1"/>
    <brk id="120" max="16383" man="1"/>
    <brk id="165" max="16383" man="1"/>
    <brk id="215" max="16383" man="1"/>
    <brk id="251" max="16383" man="1"/>
    <brk id="305" max="16383" man="1"/>
    <brk id="3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SQQ</vt:lpstr>
    </vt:vector>
  </TitlesOfParts>
  <Company>Heil Environmental Industries,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senglish</dc:creator>
  <cp:lastModifiedBy>Phillip Mathis</cp:lastModifiedBy>
  <cp:lastPrinted>2008-11-03T23:09:59Z</cp:lastPrinted>
  <dcterms:created xsi:type="dcterms:W3CDTF">2008-10-25T17:49:06Z</dcterms:created>
  <dcterms:modified xsi:type="dcterms:W3CDTF">2026-01-21T13:21:55Z</dcterms:modified>
</cp:coreProperties>
</file>