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Gregorio Andrade\Supply Chain\Suppliers\Jemison Metals - Gadsden, AL\"/>
    </mc:Choice>
  </mc:AlternateContent>
  <bookViews>
    <workbookView xWindow="360" yWindow="135" windowWidth="15600" windowHeight="7620" activeTab="1"/>
  </bookViews>
  <sheets>
    <sheet name="Scorecard" sheetId="1" r:id="rId1"/>
    <sheet name=" Summary" sheetId="3" r:id="rId2"/>
  </sheets>
  <definedNames>
    <definedName name="_xlnm._FilterDatabase" localSheetId="0" hidden="1">Scorecard!$A$10:$K$145</definedName>
    <definedName name="_xlnm.Print_Titles" localSheetId="0">Scorecard!$2:$5</definedName>
  </definedNames>
  <calcPr calcId="152511"/>
</workbook>
</file>

<file path=xl/calcChain.xml><?xml version="1.0" encoding="utf-8"?>
<calcChain xmlns="http://schemas.openxmlformats.org/spreadsheetml/2006/main">
  <c r="D63" i="1" l="1"/>
  <c r="C6" i="3" l="1"/>
  <c r="C5" i="3"/>
  <c r="C4" i="3"/>
  <c r="C3" i="3"/>
  <c r="C24" i="3"/>
  <c r="C15" i="3"/>
  <c r="D135" i="1"/>
  <c r="D127" i="1"/>
  <c r="D118" i="1"/>
  <c r="D26" i="3" s="1"/>
  <c r="D109" i="1"/>
  <c r="D23" i="3" s="1"/>
  <c r="D99" i="1"/>
  <c r="D22" i="3" s="1"/>
  <c r="D93" i="1"/>
  <c r="D21" i="3" s="1"/>
  <c r="D83" i="1"/>
  <c r="D20" i="3" s="1"/>
  <c r="D22" i="1"/>
  <c r="D10" i="3" s="1"/>
  <c r="D32" i="1"/>
  <c r="D11" i="3" s="1"/>
  <c r="D46" i="1"/>
  <c r="D13" i="3" s="1"/>
  <c r="D53" i="1"/>
  <c r="D14" i="3" s="1"/>
  <c r="D17" i="3"/>
  <c r="D67" i="1"/>
  <c r="D18" i="3" s="1"/>
  <c r="D73" i="1"/>
  <c r="D19" i="3" s="1"/>
  <c r="D38" i="1"/>
  <c r="D12" i="3" s="1"/>
  <c r="C118" i="1"/>
  <c r="C109" i="1"/>
  <c r="C99" i="1"/>
  <c r="C22" i="1"/>
  <c r="C32" i="1"/>
  <c r="C38" i="1"/>
  <c r="C46" i="1"/>
  <c r="C53" i="1"/>
  <c r="C63" i="1"/>
  <c r="C67" i="1"/>
  <c r="C73" i="1"/>
  <c r="C83" i="1"/>
  <c r="C93" i="1"/>
  <c r="C135" i="1"/>
  <c r="C127" i="1"/>
  <c r="D15" i="3" l="1"/>
  <c r="D24" i="3"/>
  <c r="D29" i="3" l="1"/>
</calcChain>
</file>

<file path=xl/comments1.xml><?xml version="1.0" encoding="utf-8"?>
<comments xmlns="http://schemas.openxmlformats.org/spreadsheetml/2006/main">
  <authors>
    <author>Voortman, Tim</author>
  </authors>
  <commentList>
    <comment ref="B37" authorId="0" shapeId="0">
      <text>
        <r>
          <rPr>
            <b/>
            <sz val="8"/>
            <color indexed="81"/>
            <rFont val="Tahoma"/>
            <family val="2"/>
          </rPr>
          <t>&lt;40% risk. 0
  40 - 50%  4  
  50 - 60%  5
  60 - 70%  4
  70 - 80%  3
  80 - 90%  2
  90 - 100% 1,0</t>
        </r>
        <r>
          <rPr>
            <sz val="8"/>
            <color indexed="81"/>
            <rFont val="Tahoma"/>
            <family val="2"/>
          </rPr>
          <t xml:space="preserve">
</t>
        </r>
      </text>
    </comment>
  </commentList>
</comments>
</file>

<file path=xl/sharedStrings.xml><?xml version="1.0" encoding="utf-8"?>
<sst xmlns="http://schemas.openxmlformats.org/spreadsheetml/2006/main" count="268" uniqueCount="209">
  <si>
    <t>Evidence Reviewed</t>
  </si>
  <si>
    <t>No environmental condition exists in the manufacturing process that potentially could result in product non-conformity?</t>
  </si>
  <si>
    <t>Does your company have all the required permits and licenses (e.g. environmental, business) to conduct operations at their facilities?</t>
  </si>
  <si>
    <t>Is there an EHS expert employed at or supporting the company/facility?</t>
  </si>
  <si>
    <t>Does your company conduct EH&amp;S compliance audits?  Who conducts the audit and how frequently?</t>
  </si>
  <si>
    <t>Do you have training programs for your employees regarding EH&amp;S matters? (including anything required by applicable laws and regulation)</t>
  </si>
  <si>
    <t>Your company has operated without any fatalities or serious injury requiring hospitalization greater than 24 hours in the past 5 years?</t>
  </si>
  <si>
    <t>Do employees have proper safety protection? (e.g. eye protection, safety shoes, hearing protection, breathing protection, machines guarded)</t>
  </si>
  <si>
    <t>ISO 9001:2008 registered?  (Acquire copy of certificate)</t>
  </si>
  <si>
    <t>TS 16949 certification?  (Acquire copy of certificate)</t>
  </si>
  <si>
    <t>ISO 14001:2004 registered?  (Acquire copy of certificate)</t>
  </si>
  <si>
    <t>ISO compliant only; possible long-term plans for registration?</t>
  </si>
  <si>
    <t>Industry Affiliations; Professional Certifications (in lieu of ISO registration)</t>
  </si>
  <si>
    <t>OSHAS 18001 registered?  (Acquire copy of certificate)</t>
  </si>
  <si>
    <t>AS 9001 registered?  (Acquire copy of certificate)</t>
  </si>
  <si>
    <t>Standard measuring equipment deployed? (caliper, micrometer, dial indicator, etc.)</t>
  </si>
  <si>
    <t xml:space="preserve">Optical Comparator (in-use) </t>
  </si>
  <si>
    <t>Tensile Test or similar equipment (in-use); Chemical Analysis (in-use)</t>
  </si>
  <si>
    <t>CMM (in-use)</t>
  </si>
  <si>
    <t>Supplier has the necessary quality controls in place to ensure material conformance to specifications?</t>
  </si>
  <si>
    <t>Gages in-use on production floor or lab are identified, calibrated and documented to internal procedures?</t>
  </si>
  <si>
    <t>Gages in-use are clean, in good working order, within calibration and demonstrate repeatability?</t>
  </si>
  <si>
    <t xml:space="preserve">Gages in-use are sufficient to inspect all drawing characteristics and specifications adequately or correctly?  </t>
  </si>
  <si>
    <t>Replacement gages/devices are available to ensure production is not disrupted?</t>
  </si>
  <si>
    <t>All gages or devices are stored in a manner to prevent damage?</t>
  </si>
  <si>
    <t>Internal Deviation, Engineering Change Notification (ECN) or equivalent programs are deployed and utilized?</t>
  </si>
  <si>
    <t>Material Review Board (MRB) is deployed for product non-conformance disposition and customer review and approval?</t>
  </si>
  <si>
    <t xml:space="preserve">Internal corrective action program is deployed? </t>
  </si>
  <si>
    <t xml:space="preserve">Internal process/system audits performed? An audit schedule is required for review  </t>
  </si>
  <si>
    <t xml:space="preserve">Personnel trained in gage application and use (annual review) </t>
  </si>
  <si>
    <t>Category Specific Questions</t>
  </si>
  <si>
    <t>Financial</t>
  </si>
  <si>
    <t>Ask workers whether they get wages on time</t>
  </si>
  <si>
    <t>Has company been profitable for the last three years</t>
  </si>
  <si>
    <t>Does your company have an established line of credit with its bank?  Amount and Amount available</t>
  </si>
  <si>
    <t>Can your company operate without depending on your customers for working capital needs? (e.g. for inventory, equipment financing)</t>
  </si>
  <si>
    <t>Can supplier provide an audited copy of the Balance Sheet, Income Statement and Cash Flow Statement (English preferred)?  If not, can they provide the data required in the Financial Data section?</t>
  </si>
  <si>
    <t>Does supplier have a risk mitigation or written contingency plan?</t>
  </si>
  <si>
    <t>Has your company ever been investigated or fined for non-compliance with local laws?</t>
  </si>
  <si>
    <t>There are no outstanding legal issues facing your company that could potentially hamper your ability to supply products to the company?</t>
  </si>
  <si>
    <t>Are there internal policies and procedures for handling confidential/proprietary information belonging to company/customers?</t>
  </si>
  <si>
    <t>Does facility/company have a history free of labor disputes with its employees?</t>
  </si>
  <si>
    <t>Year</t>
  </si>
  <si>
    <t>Sales revenue</t>
  </si>
  <si>
    <t>Income before taxes</t>
  </si>
  <si>
    <t>Current assets</t>
  </si>
  <si>
    <t>Current liabilities</t>
  </si>
  <si>
    <t>Average inventory value</t>
  </si>
  <si>
    <t>Debt – short term</t>
  </si>
  <si>
    <t>Debt – long term</t>
  </si>
  <si>
    <t xml:space="preserve">Process Control </t>
  </si>
  <si>
    <r>
      <t>What problem solving methodology does the supplier use?</t>
    </r>
    <r>
      <rPr>
        <sz val="11"/>
        <color theme="1"/>
        <rFont val="Calibri"/>
        <family val="2"/>
        <scheme val="minor"/>
      </rPr>
      <t xml:space="preserve">  </t>
    </r>
    <r>
      <rPr>
        <sz val="11"/>
        <color rgb="FFFF0000"/>
        <rFont val="Calibri"/>
        <family val="2"/>
        <scheme val="minor"/>
      </rPr>
      <t>Supplier has capability to do 8D analysis or CAPA (Corrective &amp; Preventive Actions)?</t>
    </r>
  </si>
  <si>
    <t xml:space="preserve">Risk Management </t>
  </si>
  <si>
    <t xml:space="preserve">Quality Driven Programs </t>
  </si>
  <si>
    <t xml:space="preserve">Production/Process Capabilities </t>
  </si>
  <si>
    <t xml:space="preserve">Financial Data (not required if they provide audited statements) Current/Prior year                                     </t>
  </si>
  <si>
    <t xml:space="preserve">Is there a member of the management team who is responsible for establishing, implementing, and maintaining quality systems and processes? </t>
  </si>
  <si>
    <t xml:space="preserve">What is the experience level of your quality inspectors? </t>
  </si>
  <si>
    <t xml:space="preserve">Are customer’s drawings/specification readily available at inspection/test stations? </t>
  </si>
  <si>
    <t xml:space="preserve">Are inspection/test records maintained and available for review? </t>
  </si>
  <si>
    <t>Gage surveillance database in-use?                                                                                                                      If used, type: excel spreadsheet, gagetrak, gagepak, other. Is it available to review?</t>
  </si>
  <si>
    <t>Does supplier have ECOC control (Engineering Control Change Process)?</t>
  </si>
  <si>
    <t xml:space="preserve">Facility Subtotal </t>
  </si>
  <si>
    <t>Employee Health and Safety Subtotal</t>
  </si>
  <si>
    <t xml:space="preserve">Quality Department Personnel Deployment Subtotal </t>
  </si>
  <si>
    <t xml:space="preserve">Supplier Registrations / Certifications Subtotals  </t>
  </si>
  <si>
    <t xml:space="preserve">Supplier operates from a published and controlled subtotal:   </t>
  </si>
  <si>
    <t xml:space="preserve">Quality Inspection Lab subtotal   </t>
  </si>
  <si>
    <t xml:space="preserve">Describe receiving inspection process. </t>
  </si>
  <si>
    <t xml:space="preserve">Quality Inspection Program subtotal     </t>
  </si>
  <si>
    <t xml:space="preserve">Material Control Scope Subtotal  </t>
  </si>
  <si>
    <t xml:space="preserve">Process Control Subtotal </t>
  </si>
  <si>
    <t xml:space="preserve">Quality Driven Programs Subtotal </t>
  </si>
  <si>
    <t xml:space="preserve">Financial  subtotal </t>
  </si>
  <si>
    <t xml:space="preserve">Risk Management subtotal </t>
  </si>
  <si>
    <t>Total Score</t>
  </si>
  <si>
    <t xml:space="preserve">Engineering Department Personnel Deployment </t>
  </si>
  <si>
    <t xml:space="preserve">Gage Surveillance Program </t>
  </si>
  <si>
    <t>Quality Inspection Program</t>
  </si>
  <si>
    <t>Employee Health and Safety</t>
  </si>
  <si>
    <t>Facility</t>
  </si>
  <si>
    <t>Describe your Quality Management System (QMS                                                                                                Ex. Quality Manual, Procedures, Process Maps</t>
  </si>
  <si>
    <r>
      <t>Can we see your Quality policy &amp; procedures manual (record revision date and revision level at time of review)</t>
    </r>
    <r>
      <rPr>
        <b/>
        <sz val="11"/>
        <color theme="1"/>
        <rFont val="Calibri"/>
        <family val="2"/>
        <scheme val="minor"/>
      </rPr>
      <t xml:space="preserve"> Revision Date:                                                            Revision Level: </t>
    </r>
  </si>
  <si>
    <t>Quality Inspection (Lab or at workstation)</t>
  </si>
  <si>
    <r>
      <rPr>
        <b/>
        <sz val="11"/>
        <color theme="1"/>
        <rFont val="Calibri"/>
        <family val="2"/>
        <scheme val="minor"/>
      </rPr>
      <t>Facility is clean</t>
    </r>
    <r>
      <rPr>
        <sz val="11"/>
        <color theme="1"/>
        <rFont val="Calibri"/>
        <family val="2"/>
        <scheme val="minor"/>
      </rPr>
      <t>, organized and is properly maintained to protect materials from outside elements?</t>
    </r>
  </si>
  <si>
    <r>
      <rPr>
        <b/>
        <sz val="11"/>
        <color theme="1"/>
        <rFont val="Calibri"/>
        <family val="2"/>
        <scheme val="minor"/>
      </rPr>
      <t>Manufacturing equipment is clean</t>
    </r>
    <r>
      <rPr>
        <sz val="11"/>
        <color theme="1"/>
        <rFont val="Calibri"/>
        <family val="2"/>
        <scheme val="minor"/>
      </rPr>
      <t xml:space="preserve">, in good working order and characteristics measured were reproducible during an observed 10-pc consecutive production run? </t>
    </r>
  </si>
  <si>
    <r>
      <rPr>
        <b/>
        <sz val="11"/>
        <color theme="1"/>
        <rFont val="Calibri"/>
        <family val="2"/>
        <scheme val="minor"/>
      </rPr>
      <t>Manufacturing test devices are clean</t>
    </r>
    <r>
      <rPr>
        <sz val="11"/>
        <color theme="1"/>
        <rFont val="Calibri"/>
        <family val="2"/>
        <scheme val="minor"/>
      </rPr>
      <t xml:space="preserve">, in good working order and characteristics previously tested were repeatable during an observed 10-pc run of random components? </t>
    </r>
  </si>
  <si>
    <r>
      <rPr>
        <b/>
        <sz val="11"/>
        <color theme="1"/>
        <rFont val="Calibri"/>
        <family val="2"/>
        <scheme val="minor"/>
      </rPr>
      <t>5S disciplines deployed</t>
    </r>
    <r>
      <rPr>
        <sz val="11"/>
        <color theme="1"/>
        <rFont val="Calibri"/>
        <family val="2"/>
        <scheme val="minor"/>
      </rPr>
      <t xml:space="preserve"> throughout production operations?</t>
    </r>
  </si>
  <si>
    <r>
      <t>Do you have a D&amp;B no. or other 3</t>
    </r>
    <r>
      <rPr>
        <vertAlign val="superscript"/>
        <sz val="11"/>
        <color theme="1"/>
        <rFont val="Calibri"/>
        <family val="2"/>
        <scheme val="minor"/>
      </rPr>
      <t>rd</t>
    </r>
    <r>
      <rPr>
        <sz val="11"/>
        <color theme="1"/>
        <rFont val="Calibri"/>
        <family val="2"/>
        <scheme val="minor"/>
      </rPr>
      <t xml:space="preserve"> party agency number or certificate?</t>
    </r>
  </si>
  <si>
    <t xml:space="preserve">New product review program is deployed to review customer provided drawings and specifications to ensure manufacturing processes are adequate or can support requirements? </t>
  </si>
  <si>
    <t>Can we review Production &amp; Quality personnel training and records?</t>
  </si>
  <si>
    <t>Is there a non conforming material (NCM) location?  Quarantined from production operations?</t>
  </si>
  <si>
    <t xml:space="preserve">SPC program (or quality/inspection control plan) deployed and operators/QC personnel properly applying them? </t>
  </si>
  <si>
    <t>Participate in FMEA's?  Ability to do DFM, DFMA?</t>
  </si>
  <si>
    <r>
      <t xml:space="preserve">Does your organization support </t>
    </r>
    <r>
      <rPr>
        <b/>
        <sz val="11"/>
        <color theme="1"/>
        <rFont val="Calibri"/>
        <family val="2"/>
        <scheme val="minor"/>
      </rPr>
      <t xml:space="preserve">Six-Sigma </t>
    </r>
    <r>
      <rPr>
        <sz val="11"/>
        <color theme="1"/>
        <rFont val="Calibri"/>
        <family val="2"/>
        <scheme val="minor"/>
      </rPr>
      <t>training programs? If so, how many  Green Belts, Black Belts or Master Black Belts?</t>
    </r>
  </si>
  <si>
    <t xml:space="preserve">Quality: Registrations / Certifications </t>
  </si>
  <si>
    <t>Quality: Systems</t>
  </si>
  <si>
    <t xml:space="preserve">Quality: Department Personnel Deployment </t>
  </si>
  <si>
    <r>
      <rPr>
        <b/>
        <sz val="11"/>
        <color theme="1"/>
        <rFont val="Calibri"/>
        <family val="2"/>
        <scheme val="minor"/>
      </rPr>
      <t>Continuous improvement</t>
    </r>
    <r>
      <rPr>
        <sz val="11"/>
        <color theme="1"/>
        <rFont val="Calibri"/>
        <family val="2"/>
        <scheme val="minor"/>
      </rPr>
      <t xml:space="preserve"> program; work instruction, visual aids, error-proofing, etc. (annual review)</t>
    </r>
  </si>
  <si>
    <r>
      <rPr>
        <b/>
        <sz val="11"/>
        <color theme="1"/>
        <rFont val="Calibri"/>
        <family val="2"/>
        <scheme val="minor"/>
      </rPr>
      <t xml:space="preserve">Preventive Maintenance </t>
    </r>
    <r>
      <rPr>
        <sz val="11"/>
        <color theme="1"/>
        <rFont val="Calibri"/>
        <family val="2"/>
        <scheme val="minor"/>
      </rPr>
      <t>Program (machinery, equipment, test devices, etc.)</t>
    </r>
  </si>
  <si>
    <r>
      <rPr>
        <b/>
        <sz val="11"/>
        <color theme="1"/>
        <rFont val="Calibri"/>
        <family val="2"/>
        <scheme val="minor"/>
      </rPr>
      <t xml:space="preserve">Total Productive Maintenance Program (TPM) </t>
    </r>
    <r>
      <rPr>
        <sz val="11"/>
        <color theme="1"/>
        <rFont val="Calibri"/>
        <family val="2"/>
        <scheme val="minor"/>
      </rPr>
      <t>deployed?</t>
    </r>
  </si>
  <si>
    <r>
      <rPr>
        <b/>
        <sz val="11"/>
        <color theme="1"/>
        <rFont val="Calibri"/>
        <family val="2"/>
        <scheme val="minor"/>
      </rPr>
      <t>Capacity:</t>
    </r>
    <r>
      <rPr>
        <sz val="11"/>
        <color theme="1"/>
        <rFont val="Calibri"/>
        <family val="2"/>
        <scheme val="minor"/>
      </rPr>
      <t xml:space="preserve">  Facility has adequate expansion potential to accommodate future business opportunities with, or manufacturing requirements for Dover and customer base?</t>
    </r>
  </si>
  <si>
    <r>
      <rPr>
        <b/>
        <sz val="11"/>
        <color theme="1"/>
        <rFont val="Calibri"/>
        <family val="2"/>
        <scheme val="minor"/>
      </rPr>
      <t>Capacity:</t>
    </r>
    <r>
      <rPr>
        <sz val="11"/>
        <color theme="1"/>
        <rFont val="Calibri"/>
        <family val="2"/>
        <scheme val="minor"/>
      </rPr>
      <t xml:space="preserve">  Facility size is adequate to accommodate current customer base and Dover business opportunities? </t>
    </r>
  </si>
  <si>
    <r>
      <rPr>
        <b/>
        <sz val="11"/>
        <color theme="1"/>
        <rFont val="Calibri"/>
        <family val="2"/>
        <scheme val="minor"/>
      </rPr>
      <t>Work instructions</t>
    </r>
    <r>
      <rPr>
        <sz val="11"/>
        <color theme="1"/>
        <rFont val="Calibri"/>
        <family val="2"/>
        <scheme val="minor"/>
      </rPr>
      <t xml:space="preserve"> are deployed throughout production operations?</t>
    </r>
  </si>
  <si>
    <r>
      <t xml:space="preserve">Parameter charts, </t>
    </r>
    <r>
      <rPr>
        <b/>
        <sz val="11"/>
        <color theme="1"/>
        <rFont val="Calibri"/>
        <family val="2"/>
        <scheme val="minor"/>
      </rPr>
      <t>production checklists</t>
    </r>
    <r>
      <rPr>
        <sz val="11"/>
        <color theme="1"/>
        <rFont val="Calibri"/>
        <family val="2"/>
        <scheme val="minor"/>
      </rPr>
      <t xml:space="preserve"> or logs are deployed throughout operations? </t>
    </r>
  </si>
  <si>
    <r>
      <rPr>
        <b/>
        <sz val="11"/>
        <color theme="1"/>
        <rFont val="Calibri"/>
        <family val="2"/>
        <scheme val="minor"/>
      </rPr>
      <t>Visual aids</t>
    </r>
    <r>
      <rPr>
        <sz val="11"/>
        <color theme="1"/>
        <rFont val="Calibri"/>
        <family val="2"/>
        <scheme val="minor"/>
      </rPr>
      <t xml:space="preserve"> are deployed throughout production operations?</t>
    </r>
  </si>
  <si>
    <r>
      <rPr>
        <b/>
        <sz val="11"/>
        <color theme="1"/>
        <rFont val="Calibri"/>
        <family val="2"/>
        <scheme val="minor"/>
      </rPr>
      <t>In-process gages and/or test devices</t>
    </r>
    <r>
      <rPr>
        <sz val="11"/>
        <color theme="1"/>
        <rFont val="Calibri"/>
        <family val="2"/>
        <scheme val="minor"/>
      </rPr>
      <t xml:space="preserve"> are deployed throughout production operations?</t>
    </r>
  </si>
  <si>
    <r>
      <rPr>
        <b/>
        <sz val="11"/>
        <color theme="1"/>
        <rFont val="Calibri"/>
        <family val="2"/>
        <scheme val="minor"/>
      </rPr>
      <t>Tool maintenance program</t>
    </r>
    <r>
      <rPr>
        <sz val="11"/>
        <color theme="1"/>
        <rFont val="Calibri"/>
        <family val="2"/>
        <scheme val="minor"/>
      </rPr>
      <t xml:space="preserve"> is deployed? Program to include at a minimum, a database or records indicating frequency of inspection, tool characteristics inspected, tool cycles at last inspection and expected tool life cycle and/or tool replacement interval  </t>
    </r>
  </si>
  <si>
    <r>
      <rPr>
        <b/>
        <sz val="11"/>
        <color theme="1"/>
        <rFont val="Calibri"/>
        <family val="2"/>
        <scheme val="minor"/>
      </rPr>
      <t>Tool control program</t>
    </r>
    <r>
      <rPr>
        <sz val="11"/>
        <color theme="1"/>
        <rFont val="Calibri"/>
        <family val="2"/>
        <scheme val="minor"/>
      </rPr>
      <t xml:space="preserve"> is deployed? Program to include at a minimum, database or records indicating tool control number, date of tool deployment, current tool location, replacement tooling availability and min./max. level maintained, including replacement tool location</t>
    </r>
  </si>
  <si>
    <r>
      <rPr>
        <b/>
        <sz val="11"/>
        <color theme="1"/>
        <rFont val="Calibri"/>
        <family val="2"/>
        <scheme val="minor"/>
      </rPr>
      <t xml:space="preserve">Tooling adequately identified </t>
    </r>
    <r>
      <rPr>
        <sz val="11"/>
        <color theme="1"/>
        <rFont val="Calibri"/>
        <family val="2"/>
        <scheme val="minor"/>
      </rPr>
      <t xml:space="preserve">for ease in deployment and stored in a manner to prevent unintended use or damage (to include adequate identification of tooling scheduled for refurbishment or scrap)  </t>
    </r>
  </si>
  <si>
    <r>
      <rPr>
        <b/>
        <sz val="11"/>
        <color theme="1"/>
        <rFont val="Calibri"/>
        <family val="2"/>
        <scheme val="minor"/>
      </rPr>
      <t>Poke-yoke’s</t>
    </r>
    <r>
      <rPr>
        <sz val="11"/>
        <color theme="1"/>
        <rFont val="Calibri"/>
        <family val="2"/>
        <scheme val="minor"/>
      </rPr>
      <t xml:space="preserve"> or </t>
    </r>
    <r>
      <rPr>
        <b/>
        <sz val="11"/>
        <color theme="1"/>
        <rFont val="Calibri"/>
        <family val="2"/>
        <scheme val="minor"/>
      </rPr>
      <t xml:space="preserve">error-proofing </t>
    </r>
    <r>
      <rPr>
        <sz val="11"/>
        <color theme="1"/>
        <rFont val="Calibri"/>
        <family val="2"/>
        <scheme val="minor"/>
      </rPr>
      <t xml:space="preserve">devices are deployed throughout </t>
    </r>
    <r>
      <rPr>
        <i/>
        <sz val="11"/>
        <color theme="1"/>
        <rFont val="Calibri"/>
        <family val="2"/>
        <scheme val="minor"/>
      </rPr>
      <t>production operations</t>
    </r>
    <r>
      <rPr>
        <sz val="11"/>
        <color theme="1"/>
        <rFont val="Calibri"/>
        <family val="2"/>
        <scheme val="minor"/>
      </rPr>
      <t>?</t>
    </r>
  </si>
  <si>
    <r>
      <rPr>
        <b/>
        <sz val="11"/>
        <color theme="1"/>
        <rFont val="Calibri"/>
        <family val="2"/>
        <scheme val="minor"/>
      </rPr>
      <t>Poke-yoke’s, error proofing or “pass / fail</t>
    </r>
    <r>
      <rPr>
        <i/>
        <sz val="11"/>
        <color theme="1"/>
        <rFont val="Calibri"/>
        <family val="2"/>
        <scheme val="minor"/>
      </rPr>
      <t xml:space="preserve">” </t>
    </r>
    <r>
      <rPr>
        <sz val="11"/>
        <color theme="1"/>
        <rFont val="Calibri"/>
        <family val="2"/>
        <scheme val="minor"/>
      </rPr>
      <t>devices</t>
    </r>
    <r>
      <rPr>
        <i/>
        <sz val="11"/>
        <color theme="1"/>
        <rFont val="Calibri"/>
        <family val="2"/>
        <scheme val="minor"/>
      </rPr>
      <t xml:space="preserve"> </t>
    </r>
    <r>
      <rPr>
        <sz val="11"/>
        <color theme="1"/>
        <rFont val="Calibri"/>
        <family val="2"/>
        <scheme val="minor"/>
      </rPr>
      <t xml:space="preserve">are deployed for all </t>
    </r>
    <r>
      <rPr>
        <i/>
        <sz val="11"/>
        <color theme="1"/>
        <rFont val="Calibri"/>
        <family val="2"/>
        <scheme val="minor"/>
      </rPr>
      <t>test devices</t>
    </r>
    <r>
      <rPr>
        <sz val="11"/>
        <color theme="1"/>
        <rFont val="Calibri"/>
        <family val="2"/>
        <scheme val="minor"/>
      </rPr>
      <t xml:space="preserve"> throughout manufacturing operations to validate correct operation of test device(s); results of the validation are recorded in a test log or database? (Note: validation of test equipment should at a minimum frequency of twice per manufacturing shift) </t>
    </r>
  </si>
  <si>
    <r>
      <rPr>
        <b/>
        <sz val="11"/>
        <color theme="1"/>
        <rFont val="Calibri"/>
        <family val="2"/>
        <scheme val="minor"/>
      </rPr>
      <t>Cycle times</t>
    </r>
    <r>
      <rPr>
        <sz val="11"/>
        <color theme="1"/>
        <rFont val="Calibri"/>
        <family val="2"/>
        <scheme val="minor"/>
      </rPr>
      <t xml:space="preserve"> are posted at production operation or maintained in a database, and production operations observed are producing within the cycle time indicated? </t>
    </r>
  </si>
  <si>
    <r>
      <rPr>
        <b/>
        <sz val="11"/>
        <color theme="1"/>
        <rFont val="Calibri"/>
        <family val="2"/>
        <scheme val="minor"/>
      </rPr>
      <t>Capacity</t>
    </r>
    <r>
      <rPr>
        <sz val="11"/>
        <color theme="1"/>
        <rFont val="Calibri"/>
        <family val="2"/>
        <scheme val="minor"/>
      </rPr>
      <t>:  Processes capabilities can support an increase in production capacity on a short-term or long-term basis with minimal delay or concerns?</t>
    </r>
  </si>
  <si>
    <r>
      <rPr>
        <b/>
        <sz val="11"/>
        <color theme="1"/>
        <rFont val="Calibri"/>
        <family val="2"/>
        <scheme val="minor"/>
      </rPr>
      <t>Capacity:</t>
    </r>
    <r>
      <rPr>
        <sz val="11"/>
        <color theme="1"/>
        <rFont val="Calibri"/>
        <family val="2"/>
        <scheme val="minor"/>
      </rPr>
      <t xml:space="preserve">  What is the current production or machine capacity of all production operations?</t>
    </r>
  </si>
  <si>
    <t>Material Control</t>
  </si>
  <si>
    <r>
      <t xml:space="preserve">Materials in shipping area are </t>
    </r>
    <r>
      <rPr>
        <b/>
        <sz val="11"/>
        <color theme="1"/>
        <rFont val="Calibri"/>
        <family val="2"/>
        <scheme val="minor"/>
      </rPr>
      <t xml:space="preserve">adequately identified </t>
    </r>
    <r>
      <rPr>
        <sz val="11"/>
        <color theme="1"/>
        <rFont val="Calibri"/>
        <family val="2"/>
        <scheme val="minor"/>
      </rPr>
      <t>and the status of the material is clearly understood?</t>
    </r>
  </si>
  <si>
    <r>
      <t xml:space="preserve">Materials </t>
    </r>
    <r>
      <rPr>
        <i/>
        <sz val="11"/>
        <color theme="1"/>
        <rFont val="Calibri"/>
        <family val="2"/>
        <scheme val="minor"/>
      </rPr>
      <t>throughout manufacturing process</t>
    </r>
    <r>
      <rPr>
        <sz val="11"/>
        <color theme="1"/>
        <rFont val="Calibri"/>
        <family val="2"/>
        <scheme val="minor"/>
      </rPr>
      <t xml:space="preserve"> are </t>
    </r>
    <r>
      <rPr>
        <b/>
        <sz val="11"/>
        <color theme="1"/>
        <rFont val="Calibri"/>
        <family val="2"/>
        <scheme val="minor"/>
      </rPr>
      <t xml:space="preserve">adequately identified </t>
    </r>
    <r>
      <rPr>
        <sz val="11"/>
        <color theme="1"/>
        <rFont val="Calibri"/>
        <family val="2"/>
        <scheme val="minor"/>
      </rPr>
      <t>with manufacture date, manufacture lot number, part number, description, quantity, operator name or initials; the status of the material is clearly understood?</t>
    </r>
  </si>
  <si>
    <r>
      <t xml:space="preserve">Material </t>
    </r>
    <r>
      <rPr>
        <b/>
        <sz val="11"/>
        <color theme="1"/>
        <rFont val="Calibri"/>
        <family val="2"/>
        <scheme val="minor"/>
      </rPr>
      <t>identification</t>
    </r>
    <r>
      <rPr>
        <sz val="11"/>
        <color theme="1"/>
        <rFont val="Calibri"/>
        <family val="2"/>
        <scheme val="minor"/>
      </rPr>
      <t>/tagging system deployed throughout</t>
    </r>
    <r>
      <rPr>
        <i/>
        <sz val="11"/>
        <color theme="1"/>
        <rFont val="Calibri"/>
        <family val="2"/>
        <scheme val="minor"/>
      </rPr>
      <t xml:space="preserve"> production operations</t>
    </r>
    <r>
      <rPr>
        <sz val="11"/>
        <color theme="1"/>
        <rFont val="Calibri"/>
        <family val="2"/>
        <scheme val="minor"/>
      </rPr>
      <t>?</t>
    </r>
  </si>
  <si>
    <r>
      <t xml:space="preserve">There are no </t>
    </r>
    <r>
      <rPr>
        <b/>
        <sz val="11"/>
        <color theme="1"/>
        <rFont val="Calibri"/>
        <family val="2"/>
        <scheme val="minor"/>
      </rPr>
      <t>scrap or suspect materials</t>
    </r>
    <r>
      <rPr>
        <sz val="11"/>
        <color theme="1"/>
        <rFont val="Calibri"/>
        <family val="2"/>
        <scheme val="minor"/>
      </rPr>
      <t xml:space="preserve"> located in the shipping and receiving areas?</t>
    </r>
  </si>
  <si>
    <r>
      <t xml:space="preserve">All scrap or suspect materials are </t>
    </r>
    <r>
      <rPr>
        <b/>
        <sz val="11"/>
        <color theme="1"/>
        <rFont val="Calibri"/>
        <family val="2"/>
        <scheme val="minor"/>
      </rPr>
      <t xml:space="preserve">quarantined </t>
    </r>
    <r>
      <rPr>
        <sz val="11"/>
        <color theme="1"/>
        <rFont val="Calibri"/>
        <family val="2"/>
        <scheme val="minor"/>
      </rPr>
      <t>away from conforming product in production areas and are identified in a manner to ensure the status of the material is clearly understood to prevent accidental re-introduction into manufacturing processes?</t>
    </r>
  </si>
  <si>
    <r>
      <t xml:space="preserve">A </t>
    </r>
    <r>
      <rPr>
        <b/>
        <sz val="11"/>
        <color theme="1"/>
        <rFont val="Calibri"/>
        <family val="2"/>
        <scheme val="minor"/>
      </rPr>
      <t>designated quarantine area</t>
    </r>
    <r>
      <rPr>
        <sz val="11"/>
        <color theme="1"/>
        <rFont val="Calibri"/>
        <family val="2"/>
        <scheme val="minor"/>
      </rPr>
      <t xml:space="preserve"> has been established to store scrap or suspect materials? Location the designated area should be </t>
    </r>
    <r>
      <rPr>
        <b/>
        <sz val="11"/>
        <color theme="1"/>
        <rFont val="Calibri"/>
        <family val="2"/>
        <scheme val="minor"/>
      </rPr>
      <t>isolated</t>
    </r>
    <r>
      <rPr>
        <sz val="11"/>
        <color theme="1"/>
        <rFont val="Calibri"/>
        <family val="2"/>
        <scheme val="minor"/>
      </rPr>
      <t xml:space="preserve"> away from production and shipping operations; a material log should be deployed that clearly describes:  manufacture date, manufacture lot number, part number, description, quantity, operator name or initials, “date in” and “date out” </t>
    </r>
  </si>
  <si>
    <t>Does your company have trading relationship with a US embargoed, blacklisted &amp; SDNT country (Cuba, North Korea, Iran, Sudan)?</t>
  </si>
  <si>
    <t>Category Specific Questions total</t>
  </si>
  <si>
    <t>How do you track quality?  PPM?  What is your internal/external PPM? Or Internal/external reject rates</t>
  </si>
  <si>
    <t xml:space="preserve">Who does inspections during production? </t>
  </si>
  <si>
    <t xml:space="preserve">PPAP capability?  Indicate Levels </t>
  </si>
  <si>
    <t>WEIGHT</t>
  </si>
  <si>
    <t>TOTAL</t>
  </si>
  <si>
    <t xml:space="preserve">Financial Data Current/Prior year                                     </t>
  </si>
  <si>
    <t>OPERATIONS</t>
  </si>
  <si>
    <t>QUALITY</t>
  </si>
  <si>
    <t>ENGINEERING</t>
  </si>
  <si>
    <t>RISK &amp; FINANCIAL</t>
  </si>
  <si>
    <t>Supplier</t>
  </si>
  <si>
    <t xml:space="preserve">Location </t>
  </si>
  <si>
    <t>Date</t>
  </si>
  <si>
    <t>Reviewer</t>
  </si>
  <si>
    <t>Location</t>
  </si>
  <si>
    <t>Weight</t>
  </si>
  <si>
    <t>-</t>
  </si>
  <si>
    <t>Info</t>
  </si>
  <si>
    <t>Score 0-4</t>
  </si>
  <si>
    <t>Operations Total</t>
  </si>
  <si>
    <t xml:space="preserve">Quality Total </t>
  </si>
  <si>
    <t>Are inspection instructions available for  operators at each production station?</t>
  </si>
  <si>
    <t>Jemison Metals</t>
  </si>
  <si>
    <t>Gadsden, AL</t>
  </si>
  <si>
    <t>Greg Andrade</t>
  </si>
  <si>
    <t>Facility is clean but need to improve 5S process</t>
  </si>
  <si>
    <t>All the test devices evaluated in the shop floor, except tape measures, were available and stored in their original box</t>
  </si>
  <si>
    <t xml:space="preserve">5S is in early stage. </t>
  </si>
  <si>
    <t>Operators do not participate in this program</t>
  </si>
  <si>
    <t xml:space="preserve">Most of the preventive Maintenance is reactive. </t>
  </si>
  <si>
    <t>Monthly meeting to review CI document</t>
  </si>
  <si>
    <t>Work instructions are generic</t>
  </si>
  <si>
    <t>Few visual aids were found in the facility</t>
  </si>
  <si>
    <t xml:space="preserve">Every station has their own equipment </t>
  </si>
  <si>
    <t>Master list is in place indicating frequency, equipment number, and calibration date</t>
  </si>
  <si>
    <t>Equipment is calibrated by the quality department. Records found showing this process is being followed correctly</t>
  </si>
  <si>
    <t>JM has a weekly meeting were lead team reviews safety and quality issues</t>
  </si>
  <si>
    <t>Except for laser machine, the rest of the processes have at least 1 shift available</t>
  </si>
  <si>
    <t>Material in the shop has tags in place. Every tag has different codes depending on the current stage (F=Finish goods; W=Work in process; C=Customer owned; M=Master; R=Rejection)</t>
  </si>
  <si>
    <t>Tag system covers these items as well</t>
  </si>
  <si>
    <t>Material in this area was found with the correct tagging although did not see any visual aid showing the name of the area</t>
  </si>
  <si>
    <t>NCM area is in place, marked in red and protected to avoid mixing product. All pallets were found with the correct tag</t>
  </si>
  <si>
    <t>JM Metals has a corporate resource and on site is also supported by Plant Manager</t>
  </si>
  <si>
    <t>Annual audit performed by corporate</t>
  </si>
  <si>
    <t>JM is currently improving their training records, moving from OJT to Training Matrix per process</t>
  </si>
  <si>
    <t>Yes, according to OSHA</t>
  </si>
  <si>
    <t>Certification number 2015/1205; valid for 3 years until 9/5/18</t>
  </si>
  <si>
    <t>Last revision performed on 9/20/16; Revision Level "H"</t>
  </si>
  <si>
    <t>Information is available online and evidence found of frequent revisions for the different levels</t>
  </si>
  <si>
    <t>JM does not have any employees with 6sigma training and do not have plans in the near future</t>
  </si>
  <si>
    <t>Rick Rowland, Sr Vice President Quality &amp; Plant Engineering</t>
  </si>
  <si>
    <t>Quality Vice President and Quality Supervisor; inspection is performed by operators</t>
  </si>
  <si>
    <t>Internal drawings available showing which dimensions to check; the operator performs this activity on the first part of every lot; Quality supervisors performs audits to validate operators are using their equipment correctly</t>
  </si>
  <si>
    <t>Operators performs this activity</t>
  </si>
  <si>
    <t>No evidence of final inspection; inspection is incorporated into the process</t>
  </si>
  <si>
    <t>Level 2, but can perform any level if required by the customer</t>
  </si>
  <si>
    <t>Job work order is available for each job containing material specs, drawings &amp; process instructions</t>
  </si>
  <si>
    <t>Inspection records are available</t>
  </si>
  <si>
    <t>SPC available only if it's requested by customer; Run charts were not found</t>
  </si>
  <si>
    <t>Audit scheduled and currently performed by Quality Supervisor; findings are reviewed with team and action items are monitor during these meetings</t>
  </si>
  <si>
    <t>Monthly meeting in place to evaluate rejected material in NCM locations; 14 day target for final disposition; MRB Quality Purchase file is monitored</t>
  </si>
  <si>
    <t>CA created based on internal findings or rejections from customers</t>
  </si>
  <si>
    <t>CA form contains all the elements of an 8D; did not find evidence of how root cause are being selected</t>
  </si>
  <si>
    <t>JM measures quality based on DPPM; Target=4000; Actual=5756. This goal hasn't changed in years</t>
  </si>
  <si>
    <t>Available thru 3rd party</t>
  </si>
  <si>
    <t>ROMER in place and in-use</t>
  </si>
  <si>
    <t>Gage training is being incorporated into training matrix</t>
  </si>
  <si>
    <t>All gages audited in the floor had a tag showing the next calibration date</t>
  </si>
  <si>
    <t>Gages are in good conditions and calibrated. QS audits the operators at least twice per week</t>
  </si>
  <si>
    <t xml:space="preserve">Gages on each station are enough to measure the prints and ROMER available if it's required </t>
  </si>
  <si>
    <t>Gages well mantained and stored in their original box to prevent damage, except for tape measures</t>
  </si>
  <si>
    <t>Evidence found of R&amp;R performed on most of the gages including ROMER</t>
  </si>
  <si>
    <t>Cristina Cornelius is the Engineer in charge of updating internal prints</t>
  </si>
  <si>
    <t>New revisions reviewed by JM committee (Brian Smith, John Foster and Operations Supervisor)</t>
  </si>
  <si>
    <t>Only if it's requested by customer</t>
  </si>
  <si>
    <t>Your company does not use or has never used persons who are below the local minimum legal age (and in no case less than 16 yrs.) to manufacture any products?</t>
  </si>
  <si>
    <t>Equipment is clean and well maintained</t>
  </si>
  <si>
    <t xml:space="preserve">Describe the organization chart of the quality department. </t>
  </si>
  <si>
    <t xml:space="preserve">Describe your final inspection process. </t>
  </si>
  <si>
    <t>Excel master list found showing calibration dates, tags, etc.</t>
  </si>
  <si>
    <t>Methodology used for gauge R&amp;R, charts, etc.</t>
  </si>
  <si>
    <t xml:space="preserve">Gage Surveillance Program subtotal </t>
  </si>
  <si>
    <t>Does your organization have an engineering department? If so, please describe the organization structure and the experience level of each engineer.</t>
  </si>
  <si>
    <t>3D software in use?  Indicate software type (AutoCAD, Pro E, SolidWorks, Catia, etc.)</t>
  </si>
  <si>
    <t>Yes, AutoCAD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</si>
</sst>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11"/>
      <color theme="1"/>
      <name val="Calibri"/>
      <family val="2"/>
      <scheme val="minor"/>
    </font>
    <font>
      <sz val="11"/>
      <color rgb="FFFF0000"/>
      <name val="Calibri"/>
      <family val="2"/>
      <scheme val="minor"/>
    </font>
    <font>
      <vertAlign val="superscript"/>
      <sz val="11"/>
      <color theme="1"/>
      <name val="Calibri"/>
      <family val="2"/>
      <scheme val="minor"/>
    </font>
    <font>
      <sz val="11"/>
      <name val="Calibri"/>
      <family val="2"/>
      <scheme val="minor"/>
    </font>
    <font>
      <b/>
      <sz val="12"/>
      <color theme="1"/>
      <name val="Calibri"/>
      <family val="2"/>
      <scheme val="minor"/>
    </font>
    <font>
      <b/>
      <sz val="14"/>
      <color theme="1"/>
      <name val="Calibri"/>
      <family val="2"/>
      <scheme val="minor"/>
    </font>
    <font>
      <sz val="18"/>
      <name val="Calibri"/>
      <family val="2"/>
      <scheme val="minor"/>
    </font>
    <font>
      <b/>
      <sz val="11"/>
      <name val="Calibri"/>
      <family val="2"/>
      <scheme val="minor"/>
    </font>
    <font>
      <sz val="28"/>
      <color theme="0"/>
      <name val="Calibri"/>
      <family val="2"/>
      <scheme val="minor"/>
    </font>
    <font>
      <b/>
      <sz val="14"/>
      <color theme="0"/>
      <name val="Calibri"/>
      <family val="2"/>
      <scheme val="minor"/>
    </font>
    <font>
      <sz val="18"/>
      <color theme="0"/>
      <name val="Calibri"/>
      <family val="2"/>
      <scheme val="minor"/>
    </font>
    <font>
      <sz val="14"/>
      <color theme="1"/>
      <name val="Calibri"/>
      <family val="2"/>
      <scheme val="minor"/>
    </font>
    <font>
      <sz val="14"/>
      <color theme="0"/>
      <name val="Calibri"/>
      <family val="2"/>
      <scheme val="minor"/>
    </font>
    <font>
      <sz val="12"/>
      <color theme="1"/>
      <name val="Calibri"/>
      <family val="2"/>
      <scheme val="minor"/>
    </font>
    <font>
      <i/>
      <sz val="11"/>
      <color theme="1"/>
      <name val="Calibri"/>
      <family val="2"/>
      <scheme val="minor"/>
    </font>
    <font>
      <sz val="8"/>
      <color indexed="81"/>
      <name val="Tahoma"/>
      <family val="2"/>
    </font>
    <font>
      <b/>
      <sz val="8"/>
      <color indexed="81"/>
      <name val="Tahoma"/>
      <family val="2"/>
    </font>
    <font>
      <b/>
      <sz val="14"/>
      <name val="Calibri"/>
      <family val="2"/>
      <scheme val="minor"/>
    </font>
    <font>
      <b/>
      <sz val="12"/>
      <color theme="0"/>
      <name val="Calibri"/>
      <family val="2"/>
      <scheme val="minor"/>
    </font>
    <font>
      <b/>
      <sz val="18"/>
      <color theme="1"/>
      <name val="Calibri"/>
      <family val="2"/>
      <scheme val="minor"/>
    </font>
    <font>
      <sz val="12"/>
      <name val="Calibri"/>
      <family val="2"/>
      <scheme val="minor"/>
    </font>
    <font>
      <sz val="12"/>
      <color rgb="FFFF0000"/>
      <name val="Calibri"/>
      <family val="2"/>
      <scheme val="minor"/>
    </font>
    <font>
      <b/>
      <sz val="12"/>
      <name val="Calibri"/>
      <family val="2"/>
      <scheme val="minor"/>
    </font>
  </fonts>
  <fills count="6">
    <fill>
      <patternFill patternType="none"/>
    </fill>
    <fill>
      <patternFill patternType="gray125"/>
    </fill>
    <fill>
      <patternFill patternType="solid">
        <fgColor rgb="FF17365D"/>
        <bgColor indexed="64"/>
      </patternFill>
    </fill>
    <fill>
      <patternFill patternType="solid">
        <fgColor rgb="FFC6D9F1"/>
        <bgColor indexed="64"/>
      </patternFill>
    </fill>
    <fill>
      <patternFill patternType="solid">
        <fgColor theme="0"/>
        <bgColor indexed="64"/>
      </patternFill>
    </fill>
    <fill>
      <patternFill patternType="solid">
        <fgColor theme="3" tint="-0.249977111117893"/>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right/>
      <top style="medium">
        <color indexed="64"/>
      </top>
      <bottom/>
      <diagonal/>
    </border>
  </borders>
  <cellStyleXfs count="2">
    <xf numFmtId="0" fontId="0" fillId="0" borderId="0"/>
    <xf numFmtId="9" fontId="7" fillId="0" borderId="0" applyFont="0" applyFill="0" applyBorder="0" applyAlignment="0" applyProtection="0"/>
  </cellStyleXfs>
  <cellXfs count="127">
    <xf numFmtId="0" fontId="0" fillId="0" borderId="0" xfId="0"/>
    <xf numFmtId="0" fontId="3" fillId="0" borderId="0" xfId="0" applyFont="1"/>
    <xf numFmtId="0" fontId="0" fillId="0" borderId="0" xfId="0" applyFont="1"/>
    <xf numFmtId="164" fontId="10" fillId="0" borderId="9" xfId="0" applyNumberFormat="1" applyFont="1" applyBorder="1" applyAlignment="1">
      <alignment horizontal="center" vertical="center"/>
    </xf>
    <xf numFmtId="164" fontId="10" fillId="0" borderId="1" xfId="0" applyNumberFormat="1" applyFont="1" applyBorder="1" applyAlignment="1">
      <alignment horizontal="center" vertical="center"/>
    </xf>
    <xf numFmtId="164" fontId="10" fillId="0" borderId="0" xfId="0" applyNumberFormat="1" applyFont="1" applyBorder="1"/>
    <xf numFmtId="0" fontId="0" fillId="0" borderId="0" xfId="0" applyBorder="1"/>
    <xf numFmtId="0" fontId="0" fillId="0" borderId="0" xfId="0" applyFill="1"/>
    <xf numFmtId="0" fontId="0" fillId="0" borderId="0" xfId="0" applyFill="1" applyBorder="1"/>
    <xf numFmtId="0" fontId="3" fillId="0" borderId="0" xfId="0" applyFont="1" applyBorder="1"/>
    <xf numFmtId="0" fontId="0" fillId="0" borderId="0" xfId="0" applyFont="1" applyBorder="1"/>
    <xf numFmtId="9" fontId="0" fillId="0" borderId="0" xfId="0" applyNumberFormat="1" applyBorder="1"/>
    <xf numFmtId="0" fontId="1" fillId="5" borderId="0" xfId="0" applyFont="1" applyFill="1" applyBorder="1" applyAlignment="1">
      <alignment wrapText="1"/>
    </xf>
    <xf numFmtId="0" fontId="1" fillId="5" borderId="4" xfId="0" applyFont="1" applyFill="1" applyBorder="1" applyAlignment="1">
      <alignment wrapText="1"/>
    </xf>
    <xf numFmtId="0" fontId="0" fillId="5" borderId="10" xfId="0" applyFill="1" applyBorder="1"/>
    <xf numFmtId="0" fontId="0" fillId="5" borderId="3" xfId="0" applyFill="1" applyBorder="1"/>
    <xf numFmtId="0" fontId="17" fillId="5" borderId="10" xfId="0" applyFont="1" applyFill="1" applyBorder="1" applyAlignment="1">
      <alignment horizontal="right"/>
    </xf>
    <xf numFmtId="0" fontId="1" fillId="5" borderId="0" xfId="0" applyFont="1" applyFill="1" applyBorder="1" applyAlignment="1">
      <alignment vertical="top" wrapText="1"/>
    </xf>
    <xf numFmtId="9" fontId="18" fillId="0" borderId="0" xfId="0" applyNumberFormat="1" applyFont="1" applyBorder="1"/>
    <xf numFmtId="9" fontId="18" fillId="0" borderId="0" xfId="0" applyNumberFormat="1" applyFont="1" applyFill="1" applyBorder="1"/>
    <xf numFmtId="0" fontId="20" fillId="0" borderId="0" xfId="0" applyFont="1"/>
    <xf numFmtId="0" fontId="20" fillId="0" borderId="0" xfId="0" applyFont="1" applyBorder="1"/>
    <xf numFmtId="164" fontId="10" fillId="0" borderId="1" xfId="0" applyNumberFormat="1" applyFont="1" applyBorder="1" applyAlignment="1">
      <alignment horizontal="center"/>
    </xf>
    <xf numFmtId="9" fontId="14" fillId="0" borderId="2" xfId="1" applyFont="1" applyFill="1" applyBorder="1" applyAlignment="1">
      <alignment wrapText="1"/>
    </xf>
    <xf numFmtId="0" fontId="11" fillId="3" borderId="1" xfId="0" applyFont="1" applyFill="1" applyBorder="1" applyAlignment="1">
      <alignment vertical="top" wrapText="1"/>
    </xf>
    <xf numFmtId="164" fontId="2" fillId="3" borderId="1" xfId="1" applyNumberFormat="1" applyFont="1" applyFill="1" applyBorder="1" applyAlignment="1">
      <alignment horizontal="center" vertical="top" wrapText="1"/>
    </xf>
    <xf numFmtId="164" fontId="12" fillId="3" borderId="1" xfId="1" applyNumberFormat="1" applyFont="1" applyFill="1" applyBorder="1" applyAlignment="1">
      <alignment vertical="top" wrapText="1"/>
    </xf>
    <xf numFmtId="0" fontId="11" fillId="3" borderId="1" xfId="0" applyFont="1" applyFill="1" applyBorder="1" applyAlignment="1">
      <alignment horizontal="center" vertical="center" wrapText="1"/>
    </xf>
    <xf numFmtId="0" fontId="15" fillId="5" borderId="1" xfId="0" applyFont="1" applyFill="1" applyBorder="1"/>
    <xf numFmtId="0" fontId="13" fillId="0" borderId="10" xfId="0" applyFont="1" applyFill="1" applyBorder="1" applyAlignment="1">
      <alignment horizontal="left"/>
    </xf>
    <xf numFmtId="0" fontId="24" fillId="0" borderId="10" xfId="0" applyFont="1" applyFill="1" applyBorder="1" applyAlignment="1">
      <alignment horizontal="left"/>
    </xf>
    <xf numFmtId="9" fontId="12" fillId="0" borderId="0" xfId="1" applyFont="1" applyBorder="1"/>
    <xf numFmtId="0" fontId="20" fillId="0" borderId="0" xfId="0" applyFont="1" applyFill="1"/>
    <xf numFmtId="0" fontId="20" fillId="5" borderId="3" xfId="0" applyFont="1" applyFill="1" applyBorder="1"/>
    <xf numFmtId="0" fontId="25" fillId="5" borderId="4" xfId="0" applyFont="1" applyFill="1" applyBorder="1" applyAlignment="1">
      <alignment horizontal="center" wrapText="1"/>
    </xf>
    <xf numFmtId="0" fontId="20" fillId="0" borderId="0" xfId="0" applyFont="1" applyFill="1" applyBorder="1"/>
    <xf numFmtId="0" fontId="1" fillId="2" borderId="0" xfId="0" applyFont="1" applyFill="1" applyBorder="1" applyAlignment="1">
      <alignment vertical="top" wrapText="1"/>
    </xf>
    <xf numFmtId="9" fontId="18" fillId="0" borderId="0" xfId="0" applyNumberFormat="1" applyFont="1" applyBorder="1" applyAlignment="1">
      <alignment horizontal="center"/>
    </xf>
    <xf numFmtId="9" fontId="20" fillId="0" borderId="0" xfId="0" applyNumberFormat="1" applyFont="1" applyFill="1" applyBorder="1" applyAlignment="1">
      <alignment horizontal="center"/>
    </xf>
    <xf numFmtId="9" fontId="20" fillId="0" borderId="0" xfId="0" applyNumberFormat="1" applyFont="1" applyBorder="1" applyAlignment="1">
      <alignment horizontal="center"/>
    </xf>
    <xf numFmtId="9" fontId="19" fillId="0" borderId="0" xfId="0" applyNumberFormat="1" applyFont="1" applyBorder="1" applyAlignment="1">
      <alignment horizontal="center"/>
    </xf>
    <xf numFmtId="9" fontId="12" fillId="0" borderId="0" xfId="0" applyNumberFormat="1" applyFont="1" applyBorder="1" applyAlignment="1">
      <alignment horizontal="right"/>
    </xf>
    <xf numFmtId="0" fontId="16" fillId="5" borderId="5" xfId="0" applyFont="1" applyFill="1" applyBorder="1" applyAlignment="1">
      <alignment horizontal="left" wrapText="1"/>
    </xf>
    <xf numFmtId="0" fontId="25" fillId="5" borderId="2" xfId="0" applyFont="1" applyFill="1" applyBorder="1" applyAlignment="1">
      <alignment horizontal="center" wrapText="1"/>
    </xf>
    <xf numFmtId="0" fontId="25" fillId="5" borderId="6" xfId="0" applyFont="1" applyFill="1" applyBorder="1" applyAlignment="1">
      <alignment horizontal="center" wrapText="1"/>
    </xf>
    <xf numFmtId="0" fontId="0" fillId="0" borderId="1" xfId="0" applyFont="1" applyBorder="1" applyAlignment="1">
      <alignment vertical="top" wrapText="1"/>
    </xf>
    <xf numFmtId="9" fontId="26" fillId="0" borderId="0" xfId="1" applyFont="1" applyBorder="1" applyAlignment="1">
      <alignment horizontal="center"/>
    </xf>
    <xf numFmtId="0" fontId="2" fillId="0" borderId="5" xfId="0" applyFont="1" applyFill="1" applyBorder="1" applyAlignment="1">
      <alignment horizontal="right" vertical="center" wrapText="1"/>
    </xf>
    <xf numFmtId="164" fontId="0" fillId="0" borderId="1" xfId="1" applyNumberFormat="1" applyFont="1" applyBorder="1" applyAlignment="1">
      <alignment horizontal="center" vertical="center" wrapText="1"/>
    </xf>
    <xf numFmtId="9" fontId="10" fillId="0" borderId="1" xfId="1" applyFont="1" applyFill="1" applyBorder="1" applyAlignment="1">
      <alignment horizontal="center" vertical="center" wrapText="1"/>
    </xf>
    <xf numFmtId="9" fontId="14" fillId="0" borderId="1" xfId="1" applyFont="1" applyFill="1" applyBorder="1" applyAlignment="1">
      <alignment wrapText="1"/>
    </xf>
    <xf numFmtId="0" fontId="4" fillId="0" borderId="3" xfId="0" applyFont="1" applyFill="1" applyBorder="1" applyAlignment="1">
      <alignment horizontal="right" vertical="center" wrapText="1"/>
    </xf>
    <xf numFmtId="0" fontId="4" fillId="0" borderId="1" xfId="0" applyFont="1" applyFill="1" applyBorder="1" applyAlignment="1">
      <alignment horizontal="right" vertical="top" wrapText="1"/>
    </xf>
    <xf numFmtId="0" fontId="0"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justify" vertical="top" wrapText="1"/>
    </xf>
    <xf numFmtId="0" fontId="0" fillId="0" borderId="1" xfId="0" applyBorder="1" applyAlignment="1">
      <alignment horizontal="justify" vertical="top" wrapText="1"/>
    </xf>
    <xf numFmtId="164" fontId="13" fillId="0" borderId="1" xfId="0" applyNumberFormat="1" applyFont="1" applyBorder="1" applyAlignment="1">
      <alignment horizontal="center" vertical="center"/>
    </xf>
    <xf numFmtId="0" fontId="6" fillId="0" borderId="1" xfId="0" applyFont="1" applyBorder="1" applyAlignment="1">
      <alignment horizontal="left" vertical="top" wrapText="1" indent="5"/>
    </xf>
    <xf numFmtId="0" fontId="5" fillId="0" borderId="1" xfId="0" applyFont="1" applyBorder="1" applyAlignment="1">
      <alignment vertical="top" wrapText="1"/>
    </xf>
    <xf numFmtId="0" fontId="0" fillId="0" borderId="0" xfId="0" applyAlignment="1">
      <alignment vertical="center"/>
    </xf>
    <xf numFmtId="0" fontId="18" fillId="3" borderId="1" xfId="0" applyFont="1" applyFill="1" applyBorder="1" applyAlignment="1">
      <alignment vertical="center" wrapText="1"/>
    </xf>
    <xf numFmtId="164" fontId="18" fillId="3" borderId="1" xfId="1" applyNumberFormat="1" applyFont="1" applyFill="1" applyBorder="1" applyAlignment="1">
      <alignment horizontal="center" vertical="center" wrapText="1"/>
    </xf>
    <xf numFmtId="9" fontId="18" fillId="0" borderId="0" xfId="0" applyNumberFormat="1" applyFont="1" applyBorder="1" applyAlignment="1">
      <alignment vertical="center"/>
    </xf>
    <xf numFmtId="0" fontId="0" fillId="0" borderId="0" xfId="0" applyBorder="1" applyAlignment="1">
      <alignment vertical="center"/>
    </xf>
    <xf numFmtId="9" fontId="0" fillId="0" borderId="1" xfId="1" applyFont="1" applyBorder="1" applyAlignment="1">
      <alignment horizontal="center" vertical="center" wrapText="1"/>
    </xf>
    <xf numFmtId="0" fontId="4" fillId="0" borderId="1" xfId="0" applyFont="1" applyFill="1" applyBorder="1" applyAlignment="1">
      <alignment horizontal="right" vertical="center" wrapText="1"/>
    </xf>
    <xf numFmtId="0" fontId="0" fillId="0" borderId="0" xfId="0" applyFont="1" applyAlignment="1">
      <alignment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0" xfId="0" applyFont="1"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9" fontId="14" fillId="0" borderId="2" xfId="1" applyFont="1" applyFill="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1" fontId="0" fillId="0" borderId="0" xfId="0" applyNumberFormat="1" applyBorder="1"/>
    <xf numFmtId="1" fontId="1" fillId="5" borderId="0" xfId="0" applyNumberFormat="1" applyFont="1" applyFill="1" applyBorder="1" applyAlignment="1">
      <alignment wrapText="1"/>
    </xf>
    <xf numFmtId="1" fontId="2" fillId="3" borderId="1" xfId="1" applyNumberFormat="1" applyFont="1" applyFill="1" applyBorder="1" applyAlignment="1">
      <alignment horizontal="center" vertical="top" wrapText="1"/>
    </xf>
    <xf numFmtId="1" fontId="25" fillId="5" borderId="6" xfId="0" applyNumberFormat="1" applyFont="1" applyFill="1" applyBorder="1" applyAlignment="1">
      <alignment horizontal="center" wrapText="1"/>
    </xf>
    <xf numFmtId="1" fontId="11" fillId="3" borderId="1" xfId="0" applyNumberFormat="1" applyFont="1" applyFill="1" applyBorder="1" applyAlignment="1">
      <alignment horizontal="center" vertical="top" wrapText="1"/>
    </xf>
    <xf numFmtId="9" fontId="0" fillId="0" borderId="0" xfId="1" applyFont="1" applyBorder="1"/>
    <xf numFmtId="0" fontId="11" fillId="3" borderId="1" xfId="0" applyFont="1" applyFill="1" applyBorder="1" applyAlignment="1">
      <alignment horizontal="right" vertical="top" wrapText="1"/>
    </xf>
    <xf numFmtId="164" fontId="20" fillId="3" borderId="1" xfId="1" applyNumberFormat="1"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164" fontId="20" fillId="3" borderId="1" xfId="1" applyNumberFormat="1" applyFont="1" applyFill="1" applyBorder="1" applyAlignment="1">
      <alignment horizontal="center" vertical="top" wrapText="1"/>
    </xf>
    <xf numFmtId="164" fontId="11" fillId="3" borderId="1" xfId="1" applyNumberFormat="1" applyFont="1" applyFill="1" applyBorder="1" applyAlignment="1">
      <alignment horizontal="center" vertical="top" wrapText="1"/>
    </xf>
    <xf numFmtId="0" fontId="11" fillId="0" borderId="0" xfId="0" applyFont="1" applyFill="1" applyBorder="1" applyAlignment="1">
      <alignment vertical="top" wrapText="1"/>
    </xf>
    <xf numFmtId="164" fontId="20" fillId="0" borderId="0" xfId="1" applyNumberFormat="1" applyFont="1" applyFill="1" applyBorder="1" applyAlignment="1">
      <alignment vertical="top" wrapText="1"/>
    </xf>
    <xf numFmtId="9" fontId="2" fillId="0" borderId="0" xfId="1" applyFont="1" applyFill="1" applyBorder="1" applyAlignment="1">
      <alignment horizontal="center" vertical="top" wrapText="1"/>
    </xf>
    <xf numFmtId="9" fontId="18" fillId="0" borderId="0" xfId="0" applyNumberFormat="1" applyFont="1" applyFill="1" applyBorder="1" applyAlignment="1">
      <alignment horizontal="center"/>
    </xf>
    <xf numFmtId="0" fontId="24" fillId="0" borderId="5" xfId="0" applyFont="1" applyFill="1" applyBorder="1" applyAlignment="1">
      <alignment horizontal="left"/>
    </xf>
    <xf numFmtId="9" fontId="12" fillId="0" borderId="6" xfId="1" applyFont="1" applyBorder="1"/>
    <xf numFmtId="1" fontId="0" fillId="0" borderId="6" xfId="0" applyNumberFormat="1" applyBorder="1"/>
    <xf numFmtId="9" fontId="12" fillId="0" borderId="2" xfId="1" applyFont="1" applyBorder="1" applyAlignment="1">
      <alignment horizontal="right"/>
    </xf>
    <xf numFmtId="9" fontId="15" fillId="5" borderId="1" xfId="0" applyNumberFormat="1" applyFont="1" applyFill="1" applyBorder="1"/>
    <xf numFmtId="1" fontId="20" fillId="0" borderId="0" xfId="0" applyNumberFormat="1" applyFont="1" applyBorder="1"/>
    <xf numFmtId="1" fontId="25" fillId="5" borderId="0" xfId="0" applyNumberFormat="1" applyFont="1" applyFill="1" applyBorder="1" applyAlignment="1">
      <alignment wrapText="1"/>
    </xf>
    <xf numFmtId="1" fontId="25" fillId="5" borderId="4" xfId="0" applyNumberFormat="1" applyFont="1" applyFill="1" applyBorder="1" applyAlignment="1">
      <alignment wrapText="1"/>
    </xf>
    <xf numFmtId="1" fontId="20" fillId="3" borderId="1" xfId="1" applyNumberFormat="1" applyFont="1" applyFill="1" applyBorder="1" applyAlignment="1">
      <alignment horizontal="center" vertical="center" wrapText="1"/>
    </xf>
    <xf numFmtId="1" fontId="20" fillId="0" borderId="1" xfId="0" applyNumberFormat="1" applyFont="1" applyBorder="1" applyAlignment="1">
      <alignment horizontal="center" vertical="center" wrapText="1"/>
    </xf>
    <xf numFmtId="9" fontId="27" fillId="0" borderId="1" xfId="1" applyFont="1" applyBorder="1" applyAlignment="1">
      <alignment horizontal="center" vertical="center"/>
    </xf>
    <xf numFmtId="9" fontId="27" fillId="0" borderId="1" xfId="1" applyNumberFormat="1" applyFont="1" applyBorder="1" applyAlignment="1">
      <alignment horizontal="center" vertical="center"/>
    </xf>
    <xf numFmtId="1" fontId="28" fillId="0" borderId="1" xfId="0" applyNumberFormat="1" applyFont="1" applyBorder="1" applyAlignment="1">
      <alignment horizontal="center" vertical="center" wrapText="1"/>
    </xf>
    <xf numFmtId="1" fontId="29" fillId="0" borderId="5" xfId="1" applyNumberFormat="1" applyFont="1" applyFill="1" applyBorder="1" applyAlignment="1">
      <alignment wrapText="1"/>
    </xf>
    <xf numFmtId="0" fontId="2" fillId="0" borderId="0" xfId="0" applyFont="1" applyAlignment="1">
      <alignment vertical="center"/>
    </xf>
    <xf numFmtId="0" fontId="12" fillId="3" borderId="1" xfId="0" applyFont="1" applyFill="1" applyBorder="1" applyAlignment="1">
      <alignment vertical="center" wrapText="1"/>
    </xf>
    <xf numFmtId="164" fontId="12" fillId="3" borderId="1" xfId="1" applyNumberFormat="1" applyFont="1" applyFill="1" applyBorder="1" applyAlignment="1">
      <alignment horizontal="center" vertical="center" wrapText="1"/>
    </xf>
    <xf numFmtId="9" fontId="12" fillId="0" borderId="0" xfId="0" applyNumberFormat="1" applyFont="1" applyBorder="1" applyAlignment="1">
      <alignment vertical="center"/>
    </xf>
    <xf numFmtId="0" fontId="2" fillId="0" borderId="0" xfId="0" applyFont="1" applyBorder="1" applyAlignment="1">
      <alignment vertical="center"/>
    </xf>
    <xf numFmtId="1" fontId="12" fillId="3" borderId="1" xfId="1" applyNumberFormat="1" applyFont="1" applyFill="1" applyBorder="1" applyAlignment="1">
      <alignment horizontal="center" vertical="center" wrapText="1"/>
    </xf>
    <xf numFmtId="14" fontId="24" fillId="4" borderId="5" xfId="0" applyNumberFormat="1" applyFont="1" applyFill="1" applyBorder="1" applyAlignment="1">
      <alignment horizontal="center" wrapText="1"/>
    </xf>
    <xf numFmtId="14" fontId="24" fillId="4" borderId="2" xfId="0" applyNumberFormat="1" applyFont="1" applyFill="1" applyBorder="1" applyAlignment="1">
      <alignment horizontal="center" wrapText="1"/>
    </xf>
    <xf numFmtId="0" fontId="1" fillId="5" borderId="11" xfId="0" applyFont="1" applyFill="1" applyBorder="1" applyAlignment="1">
      <alignment horizontal="center" wrapText="1"/>
    </xf>
    <xf numFmtId="0" fontId="1" fillId="5" borderId="7" xfId="0" applyFont="1" applyFill="1" applyBorder="1" applyAlignment="1">
      <alignment horizontal="center" wrapText="1"/>
    </xf>
    <xf numFmtId="0" fontId="1" fillId="5" borderId="8" xfId="0" applyFont="1" applyFill="1" applyBorder="1" applyAlignment="1">
      <alignment horizontal="center" wrapText="1"/>
    </xf>
    <xf numFmtId="0" fontId="24" fillId="4" borderId="5" xfId="0" applyFont="1" applyFill="1" applyBorder="1" applyAlignment="1">
      <alignment horizontal="center" wrapText="1"/>
    </xf>
    <xf numFmtId="0" fontId="24" fillId="4" borderId="2" xfId="0" applyFont="1" applyFill="1" applyBorder="1" applyAlignment="1">
      <alignment horizontal="center" wrapText="1"/>
    </xf>
    <xf numFmtId="9" fontId="20" fillId="3" borderId="5" xfId="1" applyFont="1" applyFill="1" applyBorder="1" applyAlignment="1">
      <alignment horizontal="center" vertical="top" wrapText="1"/>
    </xf>
    <xf numFmtId="9" fontId="20" fillId="3" borderId="2" xfId="1" applyFont="1" applyFill="1" applyBorder="1" applyAlignment="1">
      <alignment horizontal="center" vertical="top" wrapText="1"/>
    </xf>
    <xf numFmtId="0" fontId="24" fillId="4" borderId="5" xfId="0" applyNumberFormat="1" applyFont="1" applyFill="1" applyBorder="1" applyAlignment="1">
      <alignment horizontal="center" wrapText="1"/>
    </xf>
    <xf numFmtId="0" fontId="24" fillId="4" borderId="2" xfId="0" applyNumberFormat="1" applyFont="1" applyFill="1" applyBorder="1" applyAlignment="1">
      <alignment horizontal="center" wrapText="1"/>
    </xf>
    <xf numFmtId="164" fontId="15" fillId="5" borderId="5" xfId="1" applyNumberFormat="1" applyFont="1" applyFill="1" applyBorder="1" applyAlignment="1">
      <alignment horizontal="center"/>
    </xf>
    <xf numFmtId="164" fontId="15" fillId="5" borderId="2" xfId="1" applyNumberFormat="1" applyFont="1" applyFill="1" applyBorder="1" applyAlignment="1">
      <alignment horizontal="center"/>
    </xf>
    <xf numFmtId="0" fontId="25" fillId="5" borderId="4" xfId="0" applyFont="1" applyFill="1" applyBorder="1" applyAlignment="1">
      <alignment horizontal="center" wrapText="1"/>
    </xf>
    <xf numFmtId="164" fontId="11" fillId="3" borderId="5" xfId="0" applyNumberFormat="1" applyFont="1" applyFill="1" applyBorder="1" applyAlignment="1">
      <alignment horizontal="center" vertical="top" wrapText="1"/>
    </xf>
    <xf numFmtId="164" fontId="11" fillId="3" borderId="2" xfId="0" applyNumberFormat="1" applyFont="1" applyFill="1" applyBorder="1" applyAlignment="1">
      <alignment horizontal="center" vertical="top"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380999</xdr:colOff>
      <xdr:row>1</xdr:row>
      <xdr:rowOff>196663</xdr:rowOff>
    </xdr:from>
    <xdr:to>
      <xdr:col>1</xdr:col>
      <xdr:colOff>2947146</xdr:colOff>
      <xdr:row>5</xdr:row>
      <xdr:rowOff>291353</xdr:rowOff>
    </xdr:to>
    <xdr:sp macro="" textlink="">
      <xdr:nvSpPr>
        <xdr:cNvPr id="3" name="Rectangle 2"/>
        <xdr:cNvSpPr/>
      </xdr:nvSpPr>
      <xdr:spPr>
        <a:xfrm>
          <a:off x="448234" y="387163"/>
          <a:ext cx="2566147" cy="120407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476250</xdr:colOff>
      <xdr:row>2</xdr:row>
      <xdr:rowOff>83343</xdr:rowOff>
    </xdr:from>
    <xdr:to>
      <xdr:col>1</xdr:col>
      <xdr:colOff>2928938</xdr:colOff>
      <xdr:row>5</xdr:row>
      <xdr:rowOff>201136</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8" y="583406"/>
          <a:ext cx="2452688" cy="1046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380999</xdr:colOff>
      <xdr:row>1</xdr:row>
      <xdr:rowOff>196663</xdr:rowOff>
    </xdr:from>
    <xdr:to>
      <xdr:col>1</xdr:col>
      <xdr:colOff>2947146</xdr:colOff>
      <xdr:row>5</xdr:row>
      <xdr:rowOff>291353</xdr:rowOff>
    </xdr:to>
    <xdr:sp macro="" textlink="">
      <xdr:nvSpPr>
        <xdr:cNvPr id="2" name="Rectangle 1"/>
        <xdr:cNvSpPr/>
      </xdr:nvSpPr>
      <xdr:spPr>
        <a:xfrm>
          <a:off x="447674" y="444313"/>
          <a:ext cx="2566147" cy="12567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428624</xdr:colOff>
      <xdr:row>2</xdr:row>
      <xdr:rowOff>71439</xdr:rowOff>
    </xdr:from>
    <xdr:to>
      <xdr:col>1</xdr:col>
      <xdr:colOff>2881312</xdr:colOff>
      <xdr:row>5</xdr:row>
      <xdr:rowOff>189232</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0062" y="571502"/>
          <a:ext cx="2452688" cy="1046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5"/>
  <sheetViews>
    <sheetView zoomScale="80" zoomScaleNormal="80" workbookViewId="0">
      <selection activeCell="K11" sqref="K11"/>
    </sheetView>
  </sheetViews>
  <sheetFormatPr defaultRowHeight="18.75" x14ac:dyDescent="0.3"/>
  <cols>
    <col min="1" max="1" width="1" customWidth="1"/>
    <col min="2" max="2" width="75" style="6" customWidth="1"/>
    <col min="3" max="3" width="10.28515625" style="5" customWidth="1"/>
    <col min="4" max="4" width="12.42578125" style="96" customWidth="1"/>
    <col min="5" max="5" width="49.140625" style="6" customWidth="1"/>
    <col min="6" max="6" width="1.28515625" style="18" customWidth="1"/>
    <col min="7" max="10" width="9.140625" style="6"/>
    <col min="11" max="11" width="9.140625" style="6" customWidth="1"/>
    <col min="12" max="16384" width="9.140625" style="6"/>
  </cols>
  <sheetData>
    <row r="1" spans="1:10" ht="19.5" thickBot="1" x14ac:dyDescent="0.35"/>
    <row r="2" spans="1:10" ht="19.5" thickBot="1" x14ac:dyDescent="0.35">
      <c r="B2" s="115"/>
      <c r="C2" s="113"/>
      <c r="D2" s="113"/>
      <c r="E2" s="114"/>
    </row>
    <row r="3" spans="1:10" ht="24" thickBot="1" x14ac:dyDescent="0.4">
      <c r="B3" s="16" t="s">
        <v>134</v>
      </c>
      <c r="C3" s="116" t="s">
        <v>146</v>
      </c>
      <c r="D3" s="117"/>
      <c r="E3" s="36"/>
    </row>
    <row r="4" spans="1:10" ht="24" thickBot="1" x14ac:dyDescent="0.4">
      <c r="B4" s="16" t="s">
        <v>138</v>
      </c>
      <c r="C4" s="116" t="s">
        <v>147</v>
      </c>
      <c r="D4" s="117"/>
      <c r="E4" s="17"/>
    </row>
    <row r="5" spans="1:10" ht="24" thickBot="1" x14ac:dyDescent="0.4">
      <c r="B5" s="16" t="s">
        <v>137</v>
      </c>
      <c r="C5" s="116" t="s">
        <v>148</v>
      </c>
      <c r="D5" s="117"/>
      <c r="E5" s="12"/>
    </row>
    <row r="6" spans="1:10" ht="24" thickBot="1" x14ac:dyDescent="0.4">
      <c r="B6" s="16" t="s">
        <v>136</v>
      </c>
      <c r="C6" s="111">
        <v>42661</v>
      </c>
      <c r="D6" s="112"/>
      <c r="E6" s="12"/>
    </row>
    <row r="7" spans="1:10" x14ac:dyDescent="0.3">
      <c r="B7" s="14"/>
      <c r="C7" s="12"/>
      <c r="D7" s="97"/>
      <c r="E7" s="12"/>
    </row>
    <row r="8" spans="1:10" s="8" customFormat="1" ht="19.5" thickBot="1" x14ac:dyDescent="0.35">
      <c r="A8" s="7"/>
      <c r="B8" s="15"/>
      <c r="C8" s="13"/>
      <c r="D8" s="98"/>
      <c r="E8" s="13"/>
      <c r="F8" s="19"/>
    </row>
    <row r="9" spans="1:10" ht="24" thickBot="1" x14ac:dyDescent="0.4">
      <c r="B9" s="29" t="s">
        <v>130</v>
      </c>
      <c r="E9" s="46">
        <v>0.35</v>
      </c>
    </row>
    <row r="10" spans="1:10" s="109" customFormat="1" ht="19.5" thickBot="1" x14ac:dyDescent="0.3">
      <c r="A10" s="105"/>
      <c r="B10" s="106" t="s">
        <v>80</v>
      </c>
      <c r="C10" s="107" t="s">
        <v>139</v>
      </c>
      <c r="D10" s="110" t="s">
        <v>142</v>
      </c>
      <c r="E10" s="107" t="s">
        <v>0</v>
      </c>
      <c r="F10" s="108"/>
    </row>
    <row r="11" spans="1:10" s="70" customFormat="1" ht="30.75" thickBot="1" x14ac:dyDescent="0.3">
      <c r="A11" s="67"/>
      <c r="B11" s="71" t="s">
        <v>84</v>
      </c>
      <c r="C11" s="48">
        <v>0.1</v>
      </c>
      <c r="D11" s="100">
        <v>3</v>
      </c>
      <c r="E11" s="68" t="s">
        <v>149</v>
      </c>
      <c r="F11" s="63"/>
      <c r="J11" s="64"/>
    </row>
    <row r="12" spans="1:10" s="70" customFormat="1" ht="45.75" thickBot="1" x14ac:dyDescent="0.3">
      <c r="A12" s="67"/>
      <c r="B12" s="71" t="s">
        <v>85</v>
      </c>
      <c r="C12" s="4">
        <v>0.1</v>
      </c>
      <c r="D12" s="100">
        <v>4</v>
      </c>
      <c r="E12" s="68" t="s">
        <v>200</v>
      </c>
      <c r="F12" s="63"/>
    </row>
    <row r="13" spans="1:10" s="70" customFormat="1" ht="55.5" customHeight="1" thickBot="1" x14ac:dyDescent="0.3">
      <c r="A13" s="67"/>
      <c r="B13" s="71" t="s">
        <v>86</v>
      </c>
      <c r="C13" s="4">
        <v>0.1</v>
      </c>
      <c r="D13" s="100">
        <v>4</v>
      </c>
      <c r="E13" s="68" t="s">
        <v>150</v>
      </c>
      <c r="F13" s="63"/>
      <c r="J13" s="64"/>
    </row>
    <row r="14" spans="1:10" s="70" customFormat="1" ht="19.5" thickBot="1" x14ac:dyDescent="0.3">
      <c r="A14" s="67"/>
      <c r="B14" s="71" t="s">
        <v>87</v>
      </c>
      <c r="C14" s="4">
        <v>0.15</v>
      </c>
      <c r="D14" s="100">
        <v>2</v>
      </c>
      <c r="E14" s="68" t="s">
        <v>151</v>
      </c>
      <c r="F14" s="63"/>
      <c r="J14" s="64"/>
    </row>
    <row r="15" spans="1:10" s="70" customFormat="1" ht="30.75" thickBot="1" x14ac:dyDescent="0.3">
      <c r="A15" s="67"/>
      <c r="B15" s="69" t="s">
        <v>1</v>
      </c>
      <c r="C15" s="48">
        <v>0.05</v>
      </c>
      <c r="D15" s="100">
        <v>4</v>
      </c>
      <c r="E15" s="68"/>
      <c r="F15" s="63"/>
      <c r="J15" s="64"/>
    </row>
    <row r="16" spans="1:10" s="70" customFormat="1" ht="30.75" thickBot="1" x14ac:dyDescent="0.3">
      <c r="A16" s="67"/>
      <c r="B16" s="71" t="s">
        <v>102</v>
      </c>
      <c r="C16" s="48">
        <v>0.05</v>
      </c>
      <c r="D16" s="100">
        <v>4</v>
      </c>
      <c r="E16" s="68"/>
      <c r="F16" s="63"/>
    </row>
    <row r="17" spans="1:6" s="70" customFormat="1" ht="45.75" thickBot="1" x14ac:dyDescent="0.3">
      <c r="A17" s="67"/>
      <c r="B17" s="71" t="s">
        <v>101</v>
      </c>
      <c r="C17" s="48">
        <v>0.05</v>
      </c>
      <c r="D17" s="100">
        <v>4</v>
      </c>
      <c r="E17" s="68"/>
      <c r="F17" s="63"/>
    </row>
    <row r="18" spans="1:6" s="70" customFormat="1" ht="30.75" thickBot="1" x14ac:dyDescent="0.3">
      <c r="A18" s="67"/>
      <c r="B18" s="69" t="s">
        <v>2</v>
      </c>
      <c r="C18" s="48" t="s">
        <v>140</v>
      </c>
      <c r="D18" s="100"/>
      <c r="E18" s="68"/>
      <c r="F18" s="63"/>
    </row>
    <row r="19" spans="1:6" s="70" customFormat="1" ht="36" customHeight="1" thickBot="1" x14ac:dyDescent="0.3">
      <c r="A19" s="67"/>
      <c r="B19" s="71" t="s">
        <v>100</v>
      </c>
      <c r="C19" s="4">
        <v>0.1</v>
      </c>
      <c r="D19" s="100">
        <v>1</v>
      </c>
      <c r="E19" s="68" t="s">
        <v>152</v>
      </c>
      <c r="F19" s="63"/>
    </row>
    <row r="20" spans="1:6" s="70" customFormat="1" ht="30" customHeight="1" thickBot="1" x14ac:dyDescent="0.3">
      <c r="A20" s="67"/>
      <c r="B20" s="71" t="s">
        <v>99</v>
      </c>
      <c r="C20" s="4">
        <v>0.1</v>
      </c>
      <c r="D20" s="100">
        <v>2</v>
      </c>
      <c r="E20" s="68" t="s">
        <v>153</v>
      </c>
      <c r="F20" s="63"/>
    </row>
    <row r="21" spans="1:6" s="70" customFormat="1" ht="30.75" thickBot="1" x14ac:dyDescent="0.3">
      <c r="A21" s="67"/>
      <c r="B21" s="71" t="s">
        <v>98</v>
      </c>
      <c r="C21" s="4">
        <v>0.2</v>
      </c>
      <c r="D21" s="100">
        <v>4</v>
      </c>
      <c r="E21" s="68" t="s">
        <v>154</v>
      </c>
      <c r="F21" s="63"/>
    </row>
    <row r="22" spans="1:6" s="10" customFormat="1" ht="24" customHeight="1" thickBot="1" x14ac:dyDescent="0.35">
      <c r="A22" s="2"/>
      <c r="B22" s="47" t="s">
        <v>62</v>
      </c>
      <c r="C22" s="49">
        <f>SUM(C11:C21)</f>
        <v>1.0000000000000002</v>
      </c>
      <c r="D22" s="101">
        <f>((D11/4)*C11)+((D12/4)*C12)+((D14/4)*C14)+((D15/4)*C15)+((D16/4)*C16)+((D17/4)*C17)+((D13/4)*C13)+((D19/4)*C19)+((D20/4)*C20)+((D21/4)*C21)</f>
        <v>0.77500000000000013</v>
      </c>
      <c r="E22" s="23"/>
      <c r="F22" s="18"/>
    </row>
    <row r="23" spans="1:6" s="64" customFormat="1" ht="19.5" thickBot="1" x14ac:dyDescent="0.3">
      <c r="A23" s="60"/>
      <c r="B23" s="61" t="s">
        <v>50</v>
      </c>
      <c r="C23" s="62" t="s">
        <v>139</v>
      </c>
      <c r="D23" s="99" t="s">
        <v>142</v>
      </c>
      <c r="E23" s="62"/>
      <c r="F23" s="63"/>
    </row>
    <row r="24" spans="1:6" s="70" customFormat="1" ht="19.5" thickBot="1" x14ac:dyDescent="0.3">
      <c r="A24" s="67"/>
      <c r="B24" s="71" t="s">
        <v>103</v>
      </c>
      <c r="C24" s="4">
        <v>0.25</v>
      </c>
      <c r="D24" s="100">
        <v>3</v>
      </c>
      <c r="E24" s="68" t="s">
        <v>155</v>
      </c>
      <c r="F24" s="63"/>
    </row>
    <row r="25" spans="1:6" s="70" customFormat="1" ht="30.75" thickBot="1" x14ac:dyDescent="0.3">
      <c r="A25" s="67"/>
      <c r="B25" s="71" t="s">
        <v>104</v>
      </c>
      <c r="C25" s="4">
        <v>0.15</v>
      </c>
      <c r="D25" s="100">
        <v>4</v>
      </c>
      <c r="E25" s="68"/>
      <c r="F25" s="63"/>
    </row>
    <row r="26" spans="1:6" s="70" customFormat="1" ht="19.5" thickBot="1" x14ac:dyDescent="0.3">
      <c r="A26" s="67"/>
      <c r="B26" s="71" t="s">
        <v>105</v>
      </c>
      <c r="C26" s="4">
        <v>0.1</v>
      </c>
      <c r="D26" s="100">
        <v>2</v>
      </c>
      <c r="E26" s="68" t="s">
        <v>156</v>
      </c>
      <c r="F26" s="63"/>
    </row>
    <row r="27" spans="1:6" s="70" customFormat="1" ht="30.75" thickBot="1" x14ac:dyDescent="0.3">
      <c r="A27" s="67"/>
      <c r="B27" s="71" t="s">
        <v>106</v>
      </c>
      <c r="C27" s="4">
        <v>0.1</v>
      </c>
      <c r="D27" s="100">
        <v>4</v>
      </c>
      <c r="E27" s="68" t="s">
        <v>157</v>
      </c>
      <c r="F27" s="63"/>
    </row>
    <row r="28" spans="1:6" s="70" customFormat="1" ht="30.75" thickBot="1" x14ac:dyDescent="0.3">
      <c r="A28" s="67"/>
      <c r="B28" s="71" t="s">
        <v>110</v>
      </c>
      <c r="C28" s="4">
        <v>0.1</v>
      </c>
      <c r="D28" s="100">
        <v>3</v>
      </c>
      <c r="E28" s="68"/>
      <c r="F28" s="63"/>
    </row>
    <row r="29" spans="1:6" s="70" customFormat="1" ht="60.75" thickBot="1" x14ac:dyDescent="0.3">
      <c r="A29" s="67"/>
      <c r="B29" s="71" t="s">
        <v>107</v>
      </c>
      <c r="C29" s="4">
        <v>0.1</v>
      </c>
      <c r="D29" s="100">
        <v>4</v>
      </c>
      <c r="E29" s="68" t="s">
        <v>158</v>
      </c>
      <c r="F29" s="63"/>
    </row>
    <row r="30" spans="1:6" s="70" customFormat="1" ht="60.75" thickBot="1" x14ac:dyDescent="0.3">
      <c r="A30" s="67"/>
      <c r="B30" s="71" t="s">
        <v>108</v>
      </c>
      <c r="C30" s="4">
        <v>0.1</v>
      </c>
      <c r="D30" s="100">
        <v>4</v>
      </c>
      <c r="E30" s="68"/>
      <c r="F30" s="63"/>
    </row>
    <row r="31" spans="1:6" s="70" customFormat="1" ht="45.75" thickBot="1" x14ac:dyDescent="0.3">
      <c r="A31" s="67"/>
      <c r="B31" s="71" t="s">
        <v>109</v>
      </c>
      <c r="C31" s="4">
        <v>0.1</v>
      </c>
      <c r="D31" s="100">
        <v>4</v>
      </c>
      <c r="E31" s="68"/>
      <c r="F31" s="63"/>
    </row>
    <row r="32" spans="1:6" s="10" customFormat="1" ht="19.5" thickBot="1" x14ac:dyDescent="0.35">
      <c r="A32" s="2"/>
      <c r="B32" s="51" t="s">
        <v>71</v>
      </c>
      <c r="C32" s="3">
        <f>SUM(C24:C31)</f>
        <v>0.99999999999999989</v>
      </c>
      <c r="D32" s="101">
        <f>((D24/4)*C24)+((D25/4)*C25)+((D26/4)*C26)+((D27/4)*C27)+((D28/4)*C28)+((D29/4)*C29)+((D30/4)*C30)+((D31/4)*C31)</f>
        <v>0.86249999999999993</v>
      </c>
      <c r="E32" s="50"/>
      <c r="F32" s="18"/>
    </row>
    <row r="33" spans="1:6" s="64" customFormat="1" ht="19.5" thickBot="1" x14ac:dyDescent="0.3">
      <c r="A33" s="60"/>
      <c r="B33" s="61" t="s">
        <v>54</v>
      </c>
      <c r="C33" s="62" t="s">
        <v>139</v>
      </c>
      <c r="D33" s="99" t="s">
        <v>142</v>
      </c>
      <c r="E33" s="62"/>
      <c r="F33" s="63"/>
    </row>
    <row r="34" spans="1:6" s="70" customFormat="1" ht="81.75" customHeight="1" thickBot="1" x14ac:dyDescent="0.3">
      <c r="A34" s="67"/>
      <c r="B34" s="71" t="s">
        <v>111</v>
      </c>
      <c r="C34" s="4">
        <v>0.3</v>
      </c>
      <c r="D34" s="100">
        <v>4</v>
      </c>
      <c r="E34" s="68" t="s">
        <v>159</v>
      </c>
      <c r="F34" s="63"/>
    </row>
    <row r="35" spans="1:6" s="70" customFormat="1" ht="55.5" customHeight="1" thickBot="1" x14ac:dyDescent="0.3">
      <c r="A35" s="67"/>
      <c r="B35" s="71" t="s">
        <v>112</v>
      </c>
      <c r="C35" s="4">
        <v>0.2</v>
      </c>
      <c r="D35" s="100">
        <v>4</v>
      </c>
      <c r="E35" s="68" t="s">
        <v>160</v>
      </c>
      <c r="F35" s="63"/>
    </row>
    <row r="36" spans="1:6" s="70" customFormat="1" ht="55.5" customHeight="1" thickBot="1" x14ac:dyDescent="0.3">
      <c r="A36" s="67"/>
      <c r="B36" s="71" t="s">
        <v>113</v>
      </c>
      <c r="C36" s="4">
        <v>0.2</v>
      </c>
      <c r="D36" s="100">
        <v>4</v>
      </c>
      <c r="E36" s="68"/>
      <c r="F36" s="63"/>
    </row>
    <row r="37" spans="1:6" s="70" customFormat="1" ht="30.75" thickBot="1" x14ac:dyDescent="0.3">
      <c r="A37" s="67"/>
      <c r="B37" s="71" t="s">
        <v>114</v>
      </c>
      <c r="C37" s="4">
        <v>0.3</v>
      </c>
      <c r="D37" s="100">
        <v>4</v>
      </c>
      <c r="E37" s="68" t="s">
        <v>161</v>
      </c>
      <c r="F37" s="63"/>
    </row>
    <row r="38" spans="1:6" s="70" customFormat="1" ht="19.5" thickBot="1" x14ac:dyDescent="0.3">
      <c r="A38" s="67"/>
      <c r="B38" s="66" t="s">
        <v>70</v>
      </c>
      <c r="C38" s="4">
        <f>SUM(C34:C37)</f>
        <v>1</v>
      </c>
      <c r="D38" s="101">
        <f>((D34/4)*C34)+((D35/4)*C35)+((D36/4)*C36)+((D37/4)*C37)</f>
        <v>1</v>
      </c>
      <c r="E38" s="73"/>
      <c r="F38" s="63"/>
    </row>
    <row r="39" spans="1:6" s="64" customFormat="1" ht="19.5" thickBot="1" x14ac:dyDescent="0.3">
      <c r="A39" s="60"/>
      <c r="B39" s="61" t="s">
        <v>115</v>
      </c>
      <c r="C39" s="62" t="s">
        <v>139</v>
      </c>
      <c r="D39" s="99" t="s">
        <v>142</v>
      </c>
      <c r="E39" s="62"/>
      <c r="F39" s="63"/>
    </row>
    <row r="40" spans="1:6" s="70" customFormat="1" ht="60.75" thickBot="1" x14ac:dyDescent="0.3">
      <c r="A40" s="67"/>
      <c r="B40" s="71" t="s">
        <v>118</v>
      </c>
      <c r="C40" s="4">
        <v>0.2</v>
      </c>
      <c r="D40" s="100">
        <v>4</v>
      </c>
      <c r="E40" s="68" t="s">
        <v>162</v>
      </c>
      <c r="F40" s="63"/>
    </row>
    <row r="41" spans="1:6" s="70" customFormat="1" ht="60" customHeight="1" thickBot="1" x14ac:dyDescent="0.3">
      <c r="A41" s="67"/>
      <c r="B41" s="71" t="s">
        <v>117</v>
      </c>
      <c r="C41" s="4">
        <v>0.2</v>
      </c>
      <c r="D41" s="100">
        <v>4</v>
      </c>
      <c r="E41" s="68" t="s">
        <v>163</v>
      </c>
      <c r="F41" s="63"/>
    </row>
    <row r="42" spans="1:6" s="70" customFormat="1" ht="45.75" thickBot="1" x14ac:dyDescent="0.3">
      <c r="A42" s="67"/>
      <c r="B42" s="71" t="s">
        <v>116</v>
      </c>
      <c r="C42" s="4">
        <v>0.15</v>
      </c>
      <c r="D42" s="100">
        <v>3</v>
      </c>
      <c r="E42" s="68" t="s">
        <v>164</v>
      </c>
      <c r="F42" s="63"/>
    </row>
    <row r="43" spans="1:6" s="70" customFormat="1" ht="30.75" thickBot="1" x14ac:dyDescent="0.3">
      <c r="A43" s="67"/>
      <c r="B43" s="71" t="s">
        <v>119</v>
      </c>
      <c r="C43" s="4">
        <v>0.15</v>
      </c>
      <c r="D43" s="100">
        <v>4</v>
      </c>
      <c r="E43" s="68"/>
      <c r="F43" s="63"/>
    </row>
    <row r="44" spans="1:6" s="70" customFormat="1" ht="63" customHeight="1" thickBot="1" x14ac:dyDescent="0.3">
      <c r="A44" s="67"/>
      <c r="B44" s="71" t="s">
        <v>120</v>
      </c>
      <c r="C44" s="4">
        <v>0.15</v>
      </c>
      <c r="D44" s="100">
        <v>4</v>
      </c>
      <c r="E44" s="68" t="s">
        <v>165</v>
      </c>
      <c r="F44" s="63"/>
    </row>
    <row r="45" spans="1:6" s="70" customFormat="1" ht="93.75" customHeight="1" thickBot="1" x14ac:dyDescent="0.3">
      <c r="A45" s="67"/>
      <c r="B45" s="71" t="s">
        <v>121</v>
      </c>
      <c r="C45" s="4">
        <v>0.15</v>
      </c>
      <c r="D45" s="100">
        <v>4</v>
      </c>
      <c r="E45" s="68"/>
      <c r="F45" s="63"/>
    </row>
    <row r="46" spans="1:6" s="10" customFormat="1" ht="19.5" thickBot="1" x14ac:dyDescent="0.35">
      <c r="A46" s="2"/>
      <c r="B46" s="66" t="s">
        <v>70</v>
      </c>
      <c r="C46" s="4">
        <f>SUM(C40:C45)</f>
        <v>1</v>
      </c>
      <c r="D46" s="101">
        <f>((D40/4)*C40)+((D41/4)*C41)+((D42/4)*C42)+((D43/4)*C43)+((D44/4)*C44)+((D45/4)*C45)</f>
        <v>0.96250000000000002</v>
      </c>
      <c r="E46" s="23"/>
      <c r="F46" s="18"/>
    </row>
    <row r="47" spans="1:6" s="64" customFormat="1" ht="19.5" thickBot="1" x14ac:dyDescent="0.3">
      <c r="A47" s="60"/>
      <c r="B47" s="61" t="s">
        <v>79</v>
      </c>
      <c r="C47" s="62" t="s">
        <v>139</v>
      </c>
      <c r="D47" s="99" t="s">
        <v>142</v>
      </c>
      <c r="E47" s="62"/>
      <c r="F47" s="63"/>
    </row>
    <row r="48" spans="1:6" s="70" customFormat="1" ht="42.75" customHeight="1" thickBot="1" x14ac:dyDescent="0.3">
      <c r="A48" s="67"/>
      <c r="B48" s="69" t="s">
        <v>3</v>
      </c>
      <c r="C48" s="65">
        <v>0.1</v>
      </c>
      <c r="D48" s="100">
        <v>4</v>
      </c>
      <c r="E48" s="68" t="s">
        <v>166</v>
      </c>
      <c r="F48" s="63"/>
    </row>
    <row r="49" spans="1:6" s="70" customFormat="1" ht="30.75" thickBot="1" x14ac:dyDescent="0.3">
      <c r="A49" s="67"/>
      <c r="B49" s="69" t="s">
        <v>4</v>
      </c>
      <c r="C49" s="65">
        <v>0.1</v>
      </c>
      <c r="D49" s="100">
        <v>4</v>
      </c>
      <c r="E49" s="68" t="s">
        <v>167</v>
      </c>
      <c r="F49" s="63"/>
    </row>
    <row r="50" spans="1:6" s="70" customFormat="1" ht="30.75" thickBot="1" x14ac:dyDescent="0.3">
      <c r="A50" s="67"/>
      <c r="B50" s="69" t="s">
        <v>5</v>
      </c>
      <c r="C50" s="65">
        <v>0.3</v>
      </c>
      <c r="D50" s="100">
        <v>3</v>
      </c>
      <c r="E50" s="68" t="s">
        <v>168</v>
      </c>
      <c r="F50" s="63"/>
    </row>
    <row r="51" spans="1:6" s="70" customFormat="1" ht="30.75" thickBot="1" x14ac:dyDescent="0.3">
      <c r="A51" s="67"/>
      <c r="B51" s="69" t="s">
        <v>6</v>
      </c>
      <c r="C51" s="65">
        <v>0.2</v>
      </c>
      <c r="D51" s="100">
        <v>4</v>
      </c>
      <c r="E51" s="68"/>
      <c r="F51" s="63"/>
    </row>
    <row r="52" spans="1:6" s="70" customFormat="1" ht="30.75" thickBot="1" x14ac:dyDescent="0.3">
      <c r="A52" s="67"/>
      <c r="B52" s="69" t="s">
        <v>7</v>
      </c>
      <c r="C52" s="65">
        <v>0.3</v>
      </c>
      <c r="D52" s="100">
        <v>4</v>
      </c>
      <c r="E52" s="68" t="s">
        <v>169</v>
      </c>
      <c r="F52" s="63"/>
    </row>
    <row r="53" spans="1:6" s="10" customFormat="1" ht="19.5" thickBot="1" x14ac:dyDescent="0.35">
      <c r="A53" s="2"/>
      <c r="B53" s="66" t="s">
        <v>63</v>
      </c>
      <c r="C53" s="22">
        <f>SUM(C48:C52)</f>
        <v>1</v>
      </c>
      <c r="D53" s="101">
        <f>((D48/4)*C48)+((D49/4)*C49)+((D50/4)*C50)+((D51/4)*C51)+((D52/4)*C52)</f>
        <v>0.92500000000000004</v>
      </c>
      <c r="E53" s="23"/>
      <c r="F53" s="18"/>
    </row>
    <row r="54" spans="1:6" ht="24" thickBot="1" x14ac:dyDescent="0.4">
      <c r="B54" s="29" t="s">
        <v>131</v>
      </c>
      <c r="E54" s="46">
        <v>0.5</v>
      </c>
    </row>
    <row r="55" spans="1:6" s="64" customFormat="1" ht="19.5" thickBot="1" x14ac:dyDescent="0.3">
      <c r="A55" s="60"/>
      <c r="B55" s="61" t="s">
        <v>95</v>
      </c>
      <c r="C55" s="62" t="s">
        <v>139</v>
      </c>
      <c r="D55" s="99" t="s">
        <v>142</v>
      </c>
      <c r="E55" s="62"/>
      <c r="F55" s="63"/>
    </row>
    <row r="56" spans="1:6" s="70" customFormat="1" ht="36.75" customHeight="1" thickBot="1" x14ac:dyDescent="0.3">
      <c r="A56" s="67"/>
      <c r="B56" s="68" t="s">
        <v>8</v>
      </c>
      <c r="C56" s="4">
        <v>0.2</v>
      </c>
      <c r="D56" s="100">
        <v>4</v>
      </c>
      <c r="E56" s="69" t="s">
        <v>170</v>
      </c>
      <c r="F56" s="63"/>
    </row>
    <row r="57" spans="1:6" s="70" customFormat="1" ht="23.25" customHeight="1" thickBot="1" x14ac:dyDescent="0.3">
      <c r="A57" s="67"/>
      <c r="B57" s="68" t="s">
        <v>9</v>
      </c>
      <c r="C57" s="4">
        <v>0.05</v>
      </c>
      <c r="D57" s="100">
        <v>0</v>
      </c>
      <c r="E57" s="69"/>
      <c r="F57" s="63"/>
    </row>
    <row r="58" spans="1:6" s="70" customFormat="1" ht="23.25" customHeight="1" thickBot="1" x14ac:dyDescent="0.3">
      <c r="A58" s="67"/>
      <c r="B58" s="68" t="s">
        <v>10</v>
      </c>
      <c r="C58" s="4">
        <v>0.05</v>
      </c>
      <c r="D58" s="100">
        <v>0</v>
      </c>
      <c r="E58" s="69"/>
      <c r="F58" s="63"/>
    </row>
    <row r="59" spans="1:6" s="70" customFormat="1" ht="23.25" customHeight="1" thickBot="1" x14ac:dyDescent="0.3">
      <c r="A59" s="67"/>
      <c r="B59" s="68" t="s">
        <v>11</v>
      </c>
      <c r="C59" s="4">
        <v>0.8</v>
      </c>
      <c r="D59" s="100">
        <v>4</v>
      </c>
      <c r="E59" s="69"/>
      <c r="F59" s="63"/>
    </row>
    <row r="60" spans="1:6" s="70" customFormat="1" ht="23.25" customHeight="1" thickBot="1" x14ac:dyDescent="0.3">
      <c r="A60" s="67"/>
      <c r="B60" s="68" t="s">
        <v>12</v>
      </c>
      <c r="C60" s="4"/>
      <c r="D60" s="100"/>
      <c r="E60" s="69"/>
      <c r="F60" s="63"/>
    </row>
    <row r="61" spans="1:6" s="70" customFormat="1" ht="23.25" customHeight="1" thickBot="1" x14ac:dyDescent="0.3">
      <c r="A61" s="67"/>
      <c r="B61" s="68" t="s">
        <v>13</v>
      </c>
      <c r="C61" s="4"/>
      <c r="D61" s="100"/>
      <c r="E61" s="69"/>
      <c r="F61" s="63"/>
    </row>
    <row r="62" spans="1:6" s="70" customFormat="1" ht="23.25" customHeight="1" thickBot="1" x14ac:dyDescent="0.3">
      <c r="A62" s="67"/>
      <c r="B62" s="68" t="s">
        <v>14</v>
      </c>
      <c r="C62" s="4">
        <v>0.05</v>
      </c>
      <c r="D62" s="100">
        <v>0</v>
      </c>
      <c r="E62" s="69"/>
      <c r="F62" s="63"/>
    </row>
    <row r="63" spans="1:6" s="10" customFormat="1" ht="19.5" thickBot="1" x14ac:dyDescent="0.35">
      <c r="A63" s="2"/>
      <c r="B63" s="66" t="s">
        <v>65</v>
      </c>
      <c r="C63" s="4">
        <f>SUM(C56:C62)</f>
        <v>1.1500000000000001</v>
      </c>
      <c r="D63" s="101">
        <f>((D56/4)*C56)+((D57/4)*C57)+((D58/4)*C58)+((D62/4)*C62)+((D59/4)*C59)</f>
        <v>1</v>
      </c>
      <c r="E63" s="23"/>
      <c r="F63" s="18"/>
    </row>
    <row r="64" spans="1:6" s="64" customFormat="1" ht="19.5" thickBot="1" x14ac:dyDescent="0.3">
      <c r="A64" s="60"/>
      <c r="B64" s="61" t="s">
        <v>96</v>
      </c>
      <c r="C64" s="62" t="s">
        <v>139</v>
      </c>
      <c r="D64" s="99" t="s">
        <v>142</v>
      </c>
      <c r="E64" s="62"/>
      <c r="F64" s="63"/>
    </row>
    <row r="65" spans="1:6" s="10" customFormat="1" ht="54" customHeight="1" thickBot="1" x14ac:dyDescent="0.35">
      <c r="A65" s="2"/>
      <c r="B65" s="54" t="s">
        <v>81</v>
      </c>
      <c r="C65" s="4">
        <v>0.5</v>
      </c>
      <c r="D65" s="100">
        <v>4</v>
      </c>
      <c r="E65" s="45" t="s">
        <v>172</v>
      </c>
      <c r="F65" s="18"/>
    </row>
    <row r="66" spans="1:6" s="10" customFormat="1" ht="49.5" customHeight="1" thickBot="1" x14ac:dyDescent="0.35">
      <c r="A66" s="2"/>
      <c r="B66" s="54" t="s">
        <v>82</v>
      </c>
      <c r="C66" s="4">
        <v>0.5</v>
      </c>
      <c r="D66" s="100">
        <v>4</v>
      </c>
      <c r="E66" s="45" t="s">
        <v>171</v>
      </c>
      <c r="F66" s="18"/>
    </row>
    <row r="67" spans="1:6" s="10" customFormat="1" ht="19.5" thickBot="1" x14ac:dyDescent="0.35">
      <c r="A67" s="2"/>
      <c r="B67" s="52" t="s">
        <v>66</v>
      </c>
      <c r="C67" s="4">
        <f>+C66+C65</f>
        <v>1</v>
      </c>
      <c r="D67" s="102">
        <f>((D65/4)*C65)+((D66/4)*C66)</f>
        <v>1</v>
      </c>
      <c r="E67" s="23"/>
      <c r="F67" s="18"/>
    </row>
    <row r="68" spans="1:6" s="64" customFormat="1" ht="19.5" thickBot="1" x14ac:dyDescent="0.3">
      <c r="A68" s="60"/>
      <c r="B68" s="61" t="s">
        <v>97</v>
      </c>
      <c r="C68" s="62" t="s">
        <v>139</v>
      </c>
      <c r="D68" s="99" t="s">
        <v>142</v>
      </c>
      <c r="E68" s="62"/>
      <c r="F68" s="63"/>
    </row>
    <row r="69" spans="1:6" s="10" customFormat="1" ht="50.25" customHeight="1" thickBot="1" x14ac:dyDescent="0.35">
      <c r="A69" s="2"/>
      <c r="B69" s="55" t="s">
        <v>56</v>
      </c>
      <c r="C69" s="4">
        <v>0.25</v>
      </c>
      <c r="D69" s="100">
        <v>4</v>
      </c>
      <c r="E69" s="45" t="s">
        <v>174</v>
      </c>
      <c r="F69" s="18"/>
    </row>
    <row r="70" spans="1:6" s="10" customFormat="1" ht="30.75" thickBot="1" x14ac:dyDescent="0.35">
      <c r="A70" s="2"/>
      <c r="B70" s="55" t="s">
        <v>201</v>
      </c>
      <c r="C70" s="4">
        <v>0.25</v>
      </c>
      <c r="D70" s="100">
        <v>3</v>
      </c>
      <c r="E70" s="45" t="s">
        <v>175</v>
      </c>
      <c r="F70" s="18"/>
    </row>
    <row r="71" spans="1:6" s="10" customFormat="1" ht="19.5" thickBot="1" x14ac:dyDescent="0.35">
      <c r="A71" s="2"/>
      <c r="B71" s="55" t="s">
        <v>57</v>
      </c>
      <c r="C71" s="4">
        <v>0.25</v>
      </c>
      <c r="D71" s="100">
        <v>3</v>
      </c>
      <c r="E71" s="45"/>
      <c r="F71" s="18"/>
    </row>
    <row r="72" spans="1:6" s="10" customFormat="1" ht="30.75" thickBot="1" x14ac:dyDescent="0.35">
      <c r="A72" s="2"/>
      <c r="B72" s="56" t="s">
        <v>94</v>
      </c>
      <c r="C72" s="4">
        <v>0.25</v>
      </c>
      <c r="D72" s="100">
        <v>0</v>
      </c>
      <c r="E72" s="45" t="s">
        <v>173</v>
      </c>
      <c r="F72" s="18"/>
    </row>
    <row r="73" spans="1:6" s="10" customFormat="1" ht="19.5" thickBot="1" x14ac:dyDescent="0.35">
      <c r="A73" s="2"/>
      <c r="B73" s="66" t="s">
        <v>64</v>
      </c>
      <c r="C73" s="4">
        <f>SUM(C69:C72)</f>
        <v>1</v>
      </c>
      <c r="D73" s="101">
        <f>((D69/4)*C69)+((D70/4)*C70)+((D71/4)*C71)+((D72/4)*C72)</f>
        <v>0.625</v>
      </c>
      <c r="E73" s="23"/>
      <c r="F73" s="18"/>
    </row>
    <row r="74" spans="1:6" s="64" customFormat="1" ht="19.5" thickBot="1" x14ac:dyDescent="0.3">
      <c r="A74" s="60"/>
      <c r="B74" s="61" t="s">
        <v>78</v>
      </c>
      <c r="C74" s="62" t="s">
        <v>139</v>
      </c>
      <c r="D74" s="99" t="s">
        <v>142</v>
      </c>
      <c r="E74" s="62"/>
      <c r="F74" s="63"/>
    </row>
    <row r="75" spans="1:6" s="70" customFormat="1" ht="19.5" thickBot="1" x14ac:dyDescent="0.3">
      <c r="A75" s="67"/>
      <c r="B75" s="71" t="s">
        <v>68</v>
      </c>
      <c r="C75" s="4">
        <v>0.15</v>
      </c>
      <c r="D75" s="100">
        <v>4</v>
      </c>
      <c r="E75" s="68"/>
      <c r="F75" s="63"/>
    </row>
    <row r="76" spans="1:6" s="70" customFormat="1" ht="85.5" customHeight="1" thickBot="1" x14ac:dyDescent="0.3">
      <c r="A76" s="67"/>
      <c r="B76" s="71" t="s">
        <v>145</v>
      </c>
      <c r="C76" s="4">
        <v>0.15</v>
      </c>
      <c r="D76" s="100">
        <v>4</v>
      </c>
      <c r="E76" s="68" t="s">
        <v>176</v>
      </c>
      <c r="F76" s="63"/>
    </row>
    <row r="77" spans="1:6" s="70" customFormat="1" ht="19.5" thickBot="1" x14ac:dyDescent="0.3">
      <c r="A77" s="67"/>
      <c r="B77" s="71" t="s">
        <v>125</v>
      </c>
      <c r="C77" s="4">
        <v>0.15</v>
      </c>
      <c r="D77" s="100">
        <v>4</v>
      </c>
      <c r="E77" s="68" t="s">
        <v>177</v>
      </c>
      <c r="F77" s="63"/>
    </row>
    <row r="78" spans="1:6" s="70" customFormat="1" ht="30.75" thickBot="1" x14ac:dyDescent="0.3">
      <c r="A78" s="67"/>
      <c r="B78" s="71" t="s">
        <v>202</v>
      </c>
      <c r="C78" s="4">
        <v>0.15</v>
      </c>
      <c r="D78" s="100">
        <v>2</v>
      </c>
      <c r="E78" s="68" t="s">
        <v>178</v>
      </c>
      <c r="F78" s="63"/>
    </row>
    <row r="79" spans="1:6" s="70" customFormat="1" ht="30.75" thickBot="1" x14ac:dyDescent="0.3">
      <c r="A79" s="67"/>
      <c r="B79" s="71" t="s">
        <v>126</v>
      </c>
      <c r="C79" s="4">
        <v>0.1</v>
      </c>
      <c r="D79" s="100">
        <v>4</v>
      </c>
      <c r="E79" s="68" t="s">
        <v>179</v>
      </c>
      <c r="F79" s="63"/>
    </row>
    <row r="80" spans="1:6" s="70" customFormat="1" ht="36.75" customHeight="1" thickBot="1" x14ac:dyDescent="0.3">
      <c r="A80" s="67"/>
      <c r="B80" s="71" t="s">
        <v>19</v>
      </c>
      <c r="C80" s="4">
        <v>0.1</v>
      </c>
      <c r="D80" s="100">
        <v>4</v>
      </c>
      <c r="E80" s="68"/>
      <c r="F80" s="63"/>
    </row>
    <row r="81" spans="1:6" s="70" customFormat="1" ht="46.5" customHeight="1" thickBot="1" x14ac:dyDescent="0.3">
      <c r="A81" s="67"/>
      <c r="B81" s="71" t="s">
        <v>58</v>
      </c>
      <c r="C81" s="4">
        <v>0.15</v>
      </c>
      <c r="D81" s="100">
        <v>4</v>
      </c>
      <c r="E81" s="68" t="s">
        <v>180</v>
      </c>
      <c r="F81" s="63"/>
    </row>
    <row r="82" spans="1:6" s="70" customFormat="1" ht="19.5" thickBot="1" x14ac:dyDescent="0.3">
      <c r="A82" s="67"/>
      <c r="B82" s="71" t="s">
        <v>59</v>
      </c>
      <c r="C82" s="4">
        <v>0.05</v>
      </c>
      <c r="D82" s="100">
        <v>4</v>
      </c>
      <c r="E82" s="68" t="s">
        <v>181</v>
      </c>
      <c r="F82" s="63"/>
    </row>
    <row r="83" spans="1:6" s="10" customFormat="1" ht="19.5" thickBot="1" x14ac:dyDescent="0.35">
      <c r="A83" s="2"/>
      <c r="B83" s="52" t="s">
        <v>69</v>
      </c>
      <c r="C83" s="4">
        <f>SUM(C75:C82)</f>
        <v>1</v>
      </c>
      <c r="D83" s="101">
        <f>((D75/4)*C75)+((D76/4)*C76)+((D77/4)*C77)+((D78/4)*C78)+((D79/4)*C79)+((D80/4)*C80)+((D81/4)*C81)+((D82/4)*C82)</f>
        <v>0.92499999999999993</v>
      </c>
      <c r="E83" s="23"/>
      <c r="F83" s="18"/>
    </row>
    <row r="84" spans="1:6" s="64" customFormat="1" ht="19.5" thickBot="1" x14ac:dyDescent="0.3">
      <c r="A84" s="60"/>
      <c r="B84" s="61" t="s">
        <v>53</v>
      </c>
      <c r="C84" s="62" t="s">
        <v>139</v>
      </c>
      <c r="D84" s="99" t="s">
        <v>142</v>
      </c>
      <c r="E84" s="62">
        <v>0.05</v>
      </c>
      <c r="F84" s="63"/>
    </row>
    <row r="85" spans="1:6" s="70" customFormat="1" ht="30.75" thickBot="1" x14ac:dyDescent="0.3">
      <c r="A85" s="67"/>
      <c r="B85" s="71" t="s">
        <v>92</v>
      </c>
      <c r="C85" s="4">
        <v>0.05</v>
      </c>
      <c r="D85" s="100">
        <v>2</v>
      </c>
      <c r="E85" s="68" t="s">
        <v>182</v>
      </c>
      <c r="F85" s="63"/>
    </row>
    <row r="86" spans="1:6" s="70" customFormat="1" ht="30.75" thickBot="1" x14ac:dyDescent="0.3">
      <c r="A86" s="67"/>
      <c r="B86" s="71" t="s">
        <v>91</v>
      </c>
      <c r="C86" s="4">
        <v>0.15</v>
      </c>
      <c r="D86" s="100">
        <v>4</v>
      </c>
      <c r="E86" s="68"/>
      <c r="F86" s="63"/>
    </row>
    <row r="87" spans="1:6" s="70" customFormat="1" ht="57.75" customHeight="1" thickBot="1" x14ac:dyDescent="0.3">
      <c r="A87" s="67"/>
      <c r="B87" s="69" t="s">
        <v>26</v>
      </c>
      <c r="C87" s="4">
        <v>0.2</v>
      </c>
      <c r="D87" s="100">
        <v>4</v>
      </c>
      <c r="E87" s="68" t="s">
        <v>184</v>
      </c>
      <c r="F87" s="63"/>
    </row>
    <row r="88" spans="1:6" s="70" customFormat="1" ht="30.75" thickBot="1" x14ac:dyDescent="0.3">
      <c r="A88" s="67"/>
      <c r="B88" s="69" t="s">
        <v>27</v>
      </c>
      <c r="C88" s="4">
        <v>0.2</v>
      </c>
      <c r="D88" s="100">
        <v>4</v>
      </c>
      <c r="E88" s="68" t="s">
        <v>185</v>
      </c>
      <c r="F88" s="63"/>
    </row>
    <row r="89" spans="1:6" s="70" customFormat="1" ht="76.5" customHeight="1" thickBot="1" x14ac:dyDescent="0.3">
      <c r="A89" s="67"/>
      <c r="B89" s="69" t="s">
        <v>28</v>
      </c>
      <c r="C89" s="4">
        <v>0.05</v>
      </c>
      <c r="D89" s="100">
        <v>4</v>
      </c>
      <c r="E89" s="68" t="s">
        <v>183</v>
      </c>
      <c r="F89" s="63"/>
    </row>
    <row r="90" spans="1:6" s="70" customFormat="1" ht="19.5" thickBot="1" x14ac:dyDescent="0.3">
      <c r="A90" s="67"/>
      <c r="B90" s="71" t="s">
        <v>90</v>
      </c>
      <c r="C90" s="4">
        <v>0.05</v>
      </c>
      <c r="D90" s="100">
        <v>4</v>
      </c>
      <c r="E90" s="68"/>
      <c r="F90" s="63"/>
    </row>
    <row r="91" spans="1:6" s="70" customFormat="1" ht="51.75" customHeight="1" thickBot="1" x14ac:dyDescent="0.3">
      <c r="A91" s="67"/>
      <c r="B91" s="69" t="s">
        <v>51</v>
      </c>
      <c r="C91" s="4">
        <v>0.15</v>
      </c>
      <c r="D91" s="100">
        <v>3</v>
      </c>
      <c r="E91" s="68" t="s">
        <v>186</v>
      </c>
      <c r="F91" s="63"/>
    </row>
    <row r="92" spans="1:6" s="70" customFormat="1" ht="52.5" customHeight="1" thickBot="1" x14ac:dyDescent="0.3">
      <c r="A92" s="67"/>
      <c r="B92" s="71" t="s">
        <v>124</v>
      </c>
      <c r="C92" s="4">
        <v>0.15</v>
      </c>
      <c r="D92" s="100">
        <v>2</v>
      </c>
      <c r="E92" s="68" t="s">
        <v>187</v>
      </c>
      <c r="F92" s="63"/>
    </row>
    <row r="93" spans="1:6" s="10" customFormat="1" ht="19.5" thickBot="1" x14ac:dyDescent="0.35">
      <c r="A93" s="2"/>
      <c r="B93" s="52" t="s">
        <v>72</v>
      </c>
      <c r="C93" s="4">
        <f>SUM(C85:C92)</f>
        <v>1.0000000000000002</v>
      </c>
      <c r="D93" s="101">
        <f>((D85/4)*C85)+((D86/4)*C86)+((D87/4)*C87)+((D88/4)*C88)+((D89/4)*C89)+((D90/4)*C90)+((D91/4)*C91)+((D92/4)*C92)</f>
        <v>0.86250000000000004</v>
      </c>
      <c r="E93" s="23"/>
      <c r="F93" s="18"/>
    </row>
    <row r="94" spans="1:6" s="64" customFormat="1" ht="19.5" thickBot="1" x14ac:dyDescent="0.3">
      <c r="A94" s="60"/>
      <c r="B94" s="61" t="s">
        <v>83</v>
      </c>
      <c r="C94" s="62" t="s">
        <v>139</v>
      </c>
      <c r="D94" s="99" t="s">
        <v>142</v>
      </c>
      <c r="E94" s="62"/>
      <c r="F94" s="63"/>
    </row>
    <row r="95" spans="1:6" s="10" customFormat="1" ht="30.75" thickBot="1" x14ac:dyDescent="0.35">
      <c r="A95" s="2"/>
      <c r="B95" s="53" t="s">
        <v>15</v>
      </c>
      <c r="C95" s="4">
        <v>0.25</v>
      </c>
      <c r="D95" s="100">
        <v>4</v>
      </c>
      <c r="E95" s="45"/>
      <c r="F95" s="18"/>
    </row>
    <row r="96" spans="1:6" s="10" customFormat="1" ht="19.5" customHeight="1" thickBot="1" x14ac:dyDescent="0.35">
      <c r="A96" s="2"/>
      <c r="B96" s="53" t="s">
        <v>16</v>
      </c>
      <c r="C96" s="4">
        <v>0.25</v>
      </c>
      <c r="D96" s="100">
        <v>4</v>
      </c>
      <c r="E96" s="45" t="s">
        <v>188</v>
      </c>
      <c r="F96" s="18"/>
    </row>
    <row r="97" spans="1:6" s="10" customFormat="1" ht="17.25" customHeight="1" thickBot="1" x14ac:dyDescent="0.35">
      <c r="A97" s="2"/>
      <c r="B97" s="53" t="s">
        <v>17</v>
      </c>
      <c r="C97" s="4">
        <v>0.25</v>
      </c>
      <c r="D97" s="100">
        <v>4</v>
      </c>
      <c r="E97" s="45" t="s">
        <v>188</v>
      </c>
      <c r="F97" s="18"/>
    </row>
    <row r="98" spans="1:6" s="10" customFormat="1" ht="18" customHeight="1" thickBot="1" x14ac:dyDescent="0.35">
      <c r="A98" s="2"/>
      <c r="B98" s="53" t="s">
        <v>18</v>
      </c>
      <c r="C98" s="4">
        <v>0.25</v>
      </c>
      <c r="D98" s="100">
        <v>4</v>
      </c>
      <c r="E98" s="45" t="s">
        <v>189</v>
      </c>
      <c r="F98" s="18"/>
    </row>
    <row r="99" spans="1:6" s="10" customFormat="1" ht="19.5" thickBot="1" x14ac:dyDescent="0.35">
      <c r="A99" s="2"/>
      <c r="B99" s="52" t="s">
        <v>67</v>
      </c>
      <c r="C99" s="4">
        <f>SUM(C95:C98)</f>
        <v>1</v>
      </c>
      <c r="D99" s="101">
        <f>((D95/4)*C95)+((D96/4)*C96)+((D97/4)*C97)+((D98/4)*C98)</f>
        <v>1</v>
      </c>
      <c r="E99" s="23"/>
      <c r="F99" s="18"/>
    </row>
    <row r="100" spans="1:6" s="64" customFormat="1" ht="19.5" thickBot="1" x14ac:dyDescent="0.3">
      <c r="A100" s="60"/>
      <c r="B100" s="61" t="s">
        <v>77</v>
      </c>
      <c r="C100" s="62" t="s">
        <v>139</v>
      </c>
      <c r="D100" s="99" t="s">
        <v>142</v>
      </c>
      <c r="E100" s="62"/>
      <c r="F100" s="63"/>
    </row>
    <row r="101" spans="1:6" s="70" customFormat="1" ht="30.75" thickBot="1" x14ac:dyDescent="0.3">
      <c r="A101" s="67"/>
      <c r="B101" s="69" t="s">
        <v>29</v>
      </c>
      <c r="C101" s="4">
        <v>0.1</v>
      </c>
      <c r="D101" s="100">
        <v>4</v>
      </c>
      <c r="E101" s="68" t="s">
        <v>190</v>
      </c>
      <c r="F101" s="63"/>
    </row>
    <row r="102" spans="1:6" s="70" customFormat="1" ht="45.75" thickBot="1" x14ac:dyDescent="0.3">
      <c r="A102" s="67"/>
      <c r="B102" s="69" t="s">
        <v>60</v>
      </c>
      <c r="C102" s="4">
        <v>0.2</v>
      </c>
      <c r="D102" s="100">
        <v>4</v>
      </c>
      <c r="E102" s="68" t="s">
        <v>203</v>
      </c>
      <c r="F102" s="63"/>
    </row>
    <row r="103" spans="1:6" s="70" customFormat="1" ht="36" customHeight="1" thickBot="1" x14ac:dyDescent="0.3">
      <c r="A103" s="67"/>
      <c r="B103" s="69" t="s">
        <v>20</v>
      </c>
      <c r="C103" s="4">
        <v>0.2</v>
      </c>
      <c r="D103" s="100">
        <v>4</v>
      </c>
      <c r="E103" s="68" t="s">
        <v>191</v>
      </c>
      <c r="F103" s="63"/>
    </row>
    <row r="104" spans="1:6" s="70" customFormat="1" ht="36" customHeight="1" thickBot="1" x14ac:dyDescent="0.3">
      <c r="A104" s="67"/>
      <c r="B104" s="69" t="s">
        <v>21</v>
      </c>
      <c r="C104" s="4">
        <v>0.15</v>
      </c>
      <c r="D104" s="100">
        <v>4</v>
      </c>
      <c r="E104" s="68" t="s">
        <v>192</v>
      </c>
      <c r="F104" s="63"/>
    </row>
    <row r="105" spans="1:6" s="70" customFormat="1" ht="36" customHeight="1" thickBot="1" x14ac:dyDescent="0.3">
      <c r="A105" s="67"/>
      <c r="B105" s="69" t="s">
        <v>22</v>
      </c>
      <c r="C105" s="4">
        <v>0.15</v>
      </c>
      <c r="D105" s="100">
        <v>4</v>
      </c>
      <c r="E105" s="68" t="s">
        <v>193</v>
      </c>
      <c r="F105" s="63"/>
    </row>
    <row r="106" spans="1:6" s="70" customFormat="1" ht="36" customHeight="1" thickBot="1" x14ac:dyDescent="0.3">
      <c r="A106" s="67"/>
      <c r="B106" s="69" t="s">
        <v>23</v>
      </c>
      <c r="C106" s="4">
        <v>0.05</v>
      </c>
      <c r="D106" s="100">
        <v>4</v>
      </c>
      <c r="E106" s="68"/>
      <c r="F106" s="63"/>
    </row>
    <row r="107" spans="1:6" s="70" customFormat="1" ht="52.5" customHeight="1" thickBot="1" x14ac:dyDescent="0.3">
      <c r="A107" s="67"/>
      <c r="B107" s="69" t="s">
        <v>24</v>
      </c>
      <c r="C107" s="4">
        <v>0.1</v>
      </c>
      <c r="D107" s="100">
        <v>4</v>
      </c>
      <c r="E107" s="68" t="s">
        <v>194</v>
      </c>
      <c r="F107" s="63"/>
    </row>
    <row r="108" spans="1:6" s="70" customFormat="1" ht="30.75" thickBot="1" x14ac:dyDescent="0.3">
      <c r="A108" s="67"/>
      <c r="B108" s="69" t="s">
        <v>204</v>
      </c>
      <c r="C108" s="4">
        <v>0.05</v>
      </c>
      <c r="D108" s="100">
        <v>4</v>
      </c>
      <c r="E108" s="68" t="s">
        <v>195</v>
      </c>
      <c r="F108" s="63"/>
    </row>
    <row r="109" spans="1:6" s="10" customFormat="1" ht="19.5" thickBot="1" x14ac:dyDescent="0.35">
      <c r="A109" s="2"/>
      <c r="B109" s="66" t="s">
        <v>205</v>
      </c>
      <c r="C109" s="4">
        <f>SUM(C101:C108)</f>
        <v>1</v>
      </c>
      <c r="D109" s="101">
        <f>((D101/4)*C101)+((D102/4)*C102)+((D103/4)*C103)+((D104/4)*C104)+((D105/4)*C105)+((D106/4)*C106)+((D107/4)*C107)+((D108/4)*C108)</f>
        <v>1</v>
      </c>
      <c r="E109" s="23"/>
      <c r="F109" s="18"/>
    </row>
    <row r="110" spans="1:6" ht="24" thickBot="1" x14ac:dyDescent="0.4">
      <c r="B110" s="29" t="s">
        <v>132</v>
      </c>
      <c r="E110" s="46">
        <v>0.15</v>
      </c>
    </row>
    <row r="111" spans="1:6" s="64" customFormat="1" ht="19.5" thickBot="1" x14ac:dyDescent="0.3">
      <c r="A111" s="60"/>
      <c r="B111" s="61" t="s">
        <v>76</v>
      </c>
      <c r="C111" s="62" t="s">
        <v>139</v>
      </c>
      <c r="D111" s="99" t="s">
        <v>142</v>
      </c>
      <c r="E111" s="62"/>
      <c r="F111" s="63"/>
    </row>
    <row r="112" spans="1:6" s="70" customFormat="1" ht="46.5" customHeight="1" thickBot="1" x14ac:dyDescent="0.3">
      <c r="A112" s="67"/>
      <c r="B112" s="69" t="s">
        <v>206</v>
      </c>
      <c r="C112" s="4">
        <v>0.25</v>
      </c>
      <c r="D112" s="100">
        <v>3</v>
      </c>
      <c r="E112" s="68" t="s">
        <v>196</v>
      </c>
      <c r="F112" s="63"/>
    </row>
    <row r="113" spans="1:6" s="70" customFormat="1" ht="46.5" customHeight="1" thickBot="1" x14ac:dyDescent="0.3">
      <c r="A113" s="67"/>
      <c r="B113" s="71" t="s">
        <v>89</v>
      </c>
      <c r="C113" s="4">
        <v>0.15</v>
      </c>
      <c r="D113" s="100">
        <v>4</v>
      </c>
      <c r="E113" s="72" t="s">
        <v>197</v>
      </c>
      <c r="F113" s="63"/>
    </row>
    <row r="114" spans="1:6" s="70" customFormat="1" ht="19.5" thickBot="1" x14ac:dyDescent="0.3">
      <c r="A114" s="67"/>
      <c r="B114" s="71" t="s">
        <v>93</v>
      </c>
      <c r="C114" s="4">
        <v>0.15</v>
      </c>
      <c r="D114" s="100">
        <v>3</v>
      </c>
      <c r="E114" s="72" t="s">
        <v>198</v>
      </c>
      <c r="F114" s="63"/>
    </row>
    <row r="115" spans="1:6" s="70" customFormat="1" ht="30.75" thickBot="1" x14ac:dyDescent="0.3">
      <c r="A115" s="67"/>
      <c r="B115" s="69" t="s">
        <v>25</v>
      </c>
      <c r="C115" s="4">
        <v>0.15</v>
      </c>
      <c r="D115" s="100">
        <v>4</v>
      </c>
      <c r="E115" s="68"/>
      <c r="F115" s="63"/>
    </row>
    <row r="116" spans="1:6" s="70" customFormat="1" ht="30.75" thickBot="1" x14ac:dyDescent="0.3">
      <c r="A116" s="67"/>
      <c r="B116" s="69" t="s">
        <v>207</v>
      </c>
      <c r="C116" s="4">
        <v>0.15</v>
      </c>
      <c r="D116" s="100">
        <v>4</v>
      </c>
      <c r="E116" s="68" t="s">
        <v>208</v>
      </c>
      <c r="F116" s="63"/>
    </row>
    <row r="117" spans="1:6" s="70" customFormat="1" ht="19.5" thickBot="1" x14ac:dyDescent="0.3">
      <c r="A117" s="67"/>
      <c r="B117" s="69" t="s">
        <v>61</v>
      </c>
      <c r="C117" s="4">
        <v>0.15</v>
      </c>
      <c r="D117" s="100">
        <v>4</v>
      </c>
      <c r="E117" s="68"/>
      <c r="F117" s="63"/>
    </row>
    <row r="118" spans="1:6" s="10" customFormat="1" ht="19.5" thickBot="1" x14ac:dyDescent="0.35">
      <c r="A118" s="2"/>
      <c r="B118" s="66" t="s">
        <v>76</v>
      </c>
      <c r="C118" s="4">
        <f>SUM(C112:C117)</f>
        <v>1</v>
      </c>
      <c r="D118" s="101">
        <f>+((D112/4)*C112)+((D113/4)*C113)+((D114/4)*C114)+((D115/4)*C115)+((D116/4)*C116)+((D117/4)*C117)</f>
        <v>0.9</v>
      </c>
      <c r="E118" s="23"/>
      <c r="F118" s="18"/>
    </row>
    <row r="119" spans="1:6" s="64" customFormat="1" ht="19.5" thickBot="1" x14ac:dyDescent="0.3">
      <c r="A119" s="60"/>
      <c r="B119" s="61" t="s">
        <v>52</v>
      </c>
      <c r="C119" s="62" t="s">
        <v>139</v>
      </c>
      <c r="D119" s="99" t="s">
        <v>142</v>
      </c>
      <c r="E119" s="62"/>
      <c r="F119" s="63"/>
    </row>
    <row r="120" spans="1:6" s="70" customFormat="1" ht="19.5" thickBot="1" x14ac:dyDescent="0.3">
      <c r="A120" s="67"/>
      <c r="B120" s="69" t="s">
        <v>37</v>
      </c>
      <c r="C120" s="4">
        <v>0.05</v>
      </c>
      <c r="D120" s="100"/>
      <c r="E120" s="72"/>
      <c r="F120" s="63"/>
    </row>
    <row r="121" spans="1:6" s="70" customFormat="1" ht="32.25" customHeight="1" thickBot="1" x14ac:dyDescent="0.3">
      <c r="A121" s="67"/>
      <c r="B121" s="69" t="s">
        <v>38</v>
      </c>
      <c r="C121" s="4">
        <v>0.1</v>
      </c>
      <c r="D121" s="100"/>
      <c r="E121" s="72"/>
      <c r="F121" s="63"/>
    </row>
    <row r="122" spans="1:6" s="70" customFormat="1" ht="32.25" customHeight="1" thickBot="1" x14ac:dyDescent="0.3">
      <c r="A122" s="67"/>
      <c r="B122" s="71" t="s">
        <v>122</v>
      </c>
      <c r="C122" s="4">
        <v>0.2</v>
      </c>
      <c r="D122" s="100"/>
      <c r="E122" s="68"/>
      <c r="F122" s="63"/>
    </row>
    <row r="123" spans="1:6" s="70" customFormat="1" ht="45.75" thickBot="1" x14ac:dyDescent="0.3">
      <c r="A123" s="67"/>
      <c r="B123" s="69" t="s">
        <v>199</v>
      </c>
      <c r="C123" s="4">
        <v>0.05</v>
      </c>
      <c r="D123" s="100"/>
      <c r="E123" s="68"/>
      <c r="F123" s="63"/>
    </row>
    <row r="124" spans="1:6" s="70" customFormat="1" ht="32.25" customHeight="1" thickBot="1" x14ac:dyDescent="0.3">
      <c r="A124" s="67"/>
      <c r="B124" s="69" t="s">
        <v>39</v>
      </c>
      <c r="C124" s="4">
        <v>0.25</v>
      </c>
      <c r="D124" s="100"/>
      <c r="E124" s="68"/>
      <c r="F124" s="63"/>
    </row>
    <row r="125" spans="1:6" s="70" customFormat="1" ht="32.25" customHeight="1" thickBot="1" x14ac:dyDescent="0.3">
      <c r="A125" s="67"/>
      <c r="B125" s="69" t="s">
        <v>40</v>
      </c>
      <c r="C125" s="4">
        <v>0.2</v>
      </c>
      <c r="D125" s="100"/>
      <c r="E125" s="68"/>
      <c r="F125" s="63"/>
    </row>
    <row r="126" spans="1:6" s="70" customFormat="1" ht="32.25" customHeight="1" thickBot="1" x14ac:dyDescent="0.3">
      <c r="A126" s="67"/>
      <c r="B126" s="69" t="s">
        <v>41</v>
      </c>
      <c r="C126" s="4">
        <v>0.15</v>
      </c>
      <c r="D126" s="100"/>
      <c r="E126" s="68"/>
      <c r="F126" s="63"/>
    </row>
    <row r="127" spans="1:6" s="70" customFormat="1" ht="19.5" thickBot="1" x14ac:dyDescent="0.3">
      <c r="A127" s="67"/>
      <c r="B127" s="66" t="s">
        <v>74</v>
      </c>
      <c r="C127" s="4">
        <f>SUM(C120:C126)</f>
        <v>1</v>
      </c>
      <c r="D127" s="101">
        <f>((D120/4)*C120)+((D121/4)*C121)+((D122/4)*C122)+((D123/4)*C123)+((D124/4)*C124)+((D125/4)*C125)+((D126/4)*C126)</f>
        <v>0</v>
      </c>
      <c r="E127" s="73"/>
      <c r="F127" s="63"/>
    </row>
    <row r="128" spans="1:6" s="64" customFormat="1" ht="19.5" thickBot="1" x14ac:dyDescent="0.3">
      <c r="A128" s="60"/>
      <c r="B128" s="61" t="s">
        <v>31</v>
      </c>
      <c r="C128" s="62" t="s">
        <v>139</v>
      </c>
      <c r="D128" s="99" t="s">
        <v>142</v>
      </c>
      <c r="E128" s="62"/>
      <c r="F128" s="63"/>
    </row>
    <row r="129" spans="1:6" s="70" customFormat="1" ht="19.5" thickBot="1" x14ac:dyDescent="0.3">
      <c r="A129" s="67"/>
      <c r="B129" s="71" t="s">
        <v>88</v>
      </c>
      <c r="C129" s="4"/>
      <c r="D129" s="100"/>
      <c r="E129" s="72"/>
      <c r="F129" s="63"/>
    </row>
    <row r="130" spans="1:6" s="70" customFormat="1" ht="24" customHeight="1" thickBot="1" x14ac:dyDescent="0.3">
      <c r="A130" s="67"/>
      <c r="B130" s="74" t="s">
        <v>32</v>
      </c>
      <c r="C130" s="4"/>
      <c r="D130" s="100"/>
      <c r="E130" s="68"/>
      <c r="F130" s="63"/>
    </row>
    <row r="131" spans="1:6" s="70" customFormat="1" ht="24" customHeight="1" thickBot="1" x14ac:dyDescent="0.3">
      <c r="A131" s="67"/>
      <c r="B131" s="69" t="s">
        <v>33</v>
      </c>
      <c r="C131" s="4"/>
      <c r="D131" s="100"/>
      <c r="E131" s="68"/>
      <c r="F131" s="63"/>
    </row>
    <row r="132" spans="1:6" s="70" customFormat="1" ht="42.75" customHeight="1" thickBot="1" x14ac:dyDescent="0.3">
      <c r="A132" s="67"/>
      <c r="B132" s="69" t="s">
        <v>34</v>
      </c>
      <c r="C132" s="4">
        <v>0.25</v>
      </c>
      <c r="D132" s="100"/>
      <c r="E132" s="68"/>
      <c r="F132" s="63"/>
    </row>
    <row r="133" spans="1:6" s="70" customFormat="1" ht="42.75" customHeight="1" thickBot="1" x14ac:dyDescent="0.3">
      <c r="A133" s="67"/>
      <c r="B133" s="69" t="s">
        <v>35</v>
      </c>
      <c r="C133" s="4">
        <v>0.5</v>
      </c>
      <c r="D133" s="100"/>
      <c r="E133" s="68"/>
      <c r="F133" s="63"/>
    </row>
    <row r="134" spans="1:6" s="70" customFormat="1" ht="51" customHeight="1" thickBot="1" x14ac:dyDescent="0.3">
      <c r="A134" s="67"/>
      <c r="B134" s="69" t="s">
        <v>36</v>
      </c>
      <c r="C134" s="4">
        <v>0.25</v>
      </c>
      <c r="D134" s="100"/>
      <c r="E134" s="68"/>
      <c r="F134" s="63"/>
    </row>
    <row r="135" spans="1:6" s="10" customFormat="1" ht="19.5" thickBot="1" x14ac:dyDescent="0.35">
      <c r="A135" s="2"/>
      <c r="B135" s="66" t="s">
        <v>73</v>
      </c>
      <c r="C135" s="4">
        <f>SUM(C129:C134)</f>
        <v>1</v>
      </c>
      <c r="D135" s="101">
        <f>((D132/4)*C132)+((D133/4)*C133)+((D134/4)*C134)</f>
        <v>0</v>
      </c>
      <c r="E135" s="23"/>
      <c r="F135" s="18"/>
    </row>
    <row r="136" spans="1:6" s="64" customFormat="1" ht="38.25" thickBot="1" x14ac:dyDescent="0.3">
      <c r="A136" s="60"/>
      <c r="B136" s="61" t="s">
        <v>55</v>
      </c>
      <c r="C136" s="62" t="s">
        <v>141</v>
      </c>
      <c r="D136" s="99"/>
      <c r="E136" s="62"/>
      <c r="F136" s="63"/>
    </row>
    <row r="137" spans="1:6" s="70" customFormat="1" ht="19.5" thickBot="1" x14ac:dyDescent="0.3">
      <c r="A137" s="67"/>
      <c r="B137" s="74" t="s">
        <v>42</v>
      </c>
      <c r="C137" s="4"/>
      <c r="D137" s="103"/>
      <c r="E137" s="75"/>
      <c r="F137" s="63"/>
    </row>
    <row r="138" spans="1:6" s="70" customFormat="1" ht="19.5" thickBot="1" x14ac:dyDescent="0.3">
      <c r="A138" s="67"/>
      <c r="B138" s="74" t="s">
        <v>43</v>
      </c>
      <c r="C138" s="4"/>
      <c r="D138" s="103"/>
      <c r="E138" s="75"/>
      <c r="F138" s="63"/>
    </row>
    <row r="139" spans="1:6" s="70" customFormat="1" ht="19.5" thickBot="1" x14ac:dyDescent="0.3">
      <c r="A139" s="67"/>
      <c r="B139" s="74" t="s">
        <v>44</v>
      </c>
      <c r="C139" s="4"/>
      <c r="D139" s="103"/>
      <c r="E139" s="75"/>
      <c r="F139" s="63"/>
    </row>
    <row r="140" spans="1:6" s="70" customFormat="1" ht="19.5" thickBot="1" x14ac:dyDescent="0.3">
      <c r="A140" s="67"/>
      <c r="B140" s="74" t="s">
        <v>45</v>
      </c>
      <c r="C140" s="4"/>
      <c r="D140" s="103"/>
      <c r="E140" s="75"/>
      <c r="F140" s="63"/>
    </row>
    <row r="141" spans="1:6" s="70" customFormat="1" ht="19.5" thickBot="1" x14ac:dyDescent="0.3">
      <c r="A141" s="67"/>
      <c r="B141" s="74" t="s">
        <v>46</v>
      </c>
      <c r="C141" s="4"/>
      <c r="D141" s="103"/>
      <c r="E141" s="75"/>
      <c r="F141" s="63"/>
    </row>
    <row r="142" spans="1:6" s="70" customFormat="1" ht="19.5" thickBot="1" x14ac:dyDescent="0.3">
      <c r="A142" s="67"/>
      <c r="B142" s="74" t="s">
        <v>47</v>
      </c>
      <c r="C142" s="4"/>
      <c r="D142" s="103"/>
      <c r="E142" s="75"/>
      <c r="F142" s="63"/>
    </row>
    <row r="143" spans="1:6" s="70" customFormat="1" ht="19.5" thickBot="1" x14ac:dyDescent="0.3">
      <c r="A143" s="67"/>
      <c r="B143" s="74" t="s">
        <v>48</v>
      </c>
      <c r="C143" s="4"/>
      <c r="D143" s="103"/>
      <c r="E143" s="75"/>
      <c r="F143" s="63"/>
    </row>
    <row r="144" spans="1:6" s="70" customFormat="1" ht="19.5" thickBot="1" x14ac:dyDescent="0.3">
      <c r="A144" s="67"/>
      <c r="B144" s="74" t="s">
        <v>49</v>
      </c>
      <c r="C144" s="4"/>
      <c r="D144" s="103"/>
      <c r="E144" s="75"/>
      <c r="F144" s="63"/>
    </row>
    <row r="145" spans="1:8" s="64" customFormat="1" ht="19.5" thickBot="1" x14ac:dyDescent="0.3">
      <c r="A145" s="60"/>
      <c r="B145" s="61" t="s">
        <v>30</v>
      </c>
      <c r="C145" s="62" t="s">
        <v>139</v>
      </c>
      <c r="D145" s="99" t="s">
        <v>142</v>
      </c>
      <c r="E145" s="62" t="s">
        <v>0</v>
      </c>
      <c r="F145" s="63"/>
    </row>
    <row r="146" spans="1:8" ht="26.25" hidden="1" customHeight="1" thickBot="1" x14ac:dyDescent="0.35">
      <c r="B146" s="58"/>
      <c r="C146" s="4"/>
      <c r="D146" s="100"/>
      <c r="E146" s="59"/>
    </row>
    <row r="147" spans="1:8" ht="26.25" hidden="1" customHeight="1" thickBot="1" x14ac:dyDescent="0.35">
      <c r="B147" s="58"/>
      <c r="C147" s="4"/>
      <c r="D147" s="100"/>
      <c r="E147" s="59"/>
    </row>
    <row r="148" spans="1:8" ht="26.25" hidden="1" customHeight="1" thickBot="1" x14ac:dyDescent="0.35">
      <c r="B148" s="58"/>
      <c r="C148" s="4"/>
      <c r="D148" s="100"/>
      <c r="E148" s="59"/>
    </row>
    <row r="149" spans="1:8" ht="26.25" hidden="1" customHeight="1" thickBot="1" x14ac:dyDescent="0.35">
      <c r="B149" s="58"/>
      <c r="C149" s="4"/>
      <c r="D149" s="100"/>
      <c r="E149" s="59"/>
    </row>
    <row r="150" spans="1:8" s="10" customFormat="1" ht="21" hidden="1" customHeight="1" thickBot="1" x14ac:dyDescent="0.35">
      <c r="A150" s="2"/>
      <c r="B150" s="66" t="s">
        <v>123</v>
      </c>
      <c r="C150" s="57"/>
      <c r="D150" s="104"/>
      <c r="E150" s="23"/>
      <c r="F150" s="18"/>
    </row>
    <row r="151" spans="1:8" hidden="1" x14ac:dyDescent="0.3">
      <c r="E151" s="11"/>
    </row>
    <row r="152" spans="1:8" hidden="1" x14ac:dyDescent="0.3">
      <c r="H152" s="11"/>
    </row>
    <row r="153" spans="1:8" hidden="1" x14ac:dyDescent="0.3"/>
    <row r="154" spans="1:8" hidden="1" x14ac:dyDescent="0.3"/>
    <row r="155" spans="1:8" hidden="1" x14ac:dyDescent="0.3"/>
  </sheetData>
  <mergeCells count="6">
    <mergeCell ref="C6:D6"/>
    <mergeCell ref="D2:E2"/>
    <mergeCell ref="B2:C2"/>
    <mergeCell ref="C3:D3"/>
    <mergeCell ref="C4:D4"/>
    <mergeCell ref="C5:D5"/>
  </mergeCells>
  <dataValidations disablePrompts="1" count="2">
    <dataValidation type="list" allowBlank="1" showInputMessage="1" showErrorMessage="1" sqref="D146:D149">
      <formula1>$K$2:$K$11</formula1>
    </dataValidation>
    <dataValidation type="list" allowBlank="1" showInputMessage="1" showErrorMessage="1" sqref="D18">
      <formula1>$K$2:$K$7</formula1>
    </dataValidation>
  </dataValidations>
  <pageMargins left="0" right="0" top="0.5" bottom="0.5" header="0.3" footer="0.3"/>
  <pageSetup scale="80" orientation="portrait" r:id="rId1"/>
  <headerFooter>
    <oddFooter>&amp;C&amp;P&amp;R&amp;D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zoomScale="80" zoomScaleNormal="80" workbookViewId="0">
      <selection activeCell="R10" sqref="R10"/>
    </sheetView>
  </sheetViews>
  <sheetFormatPr defaultRowHeight="18.75" x14ac:dyDescent="0.3"/>
  <cols>
    <col min="1" max="1" width="1" customWidth="1"/>
    <col min="2" max="2" width="63.28515625" style="6" customWidth="1"/>
    <col min="3" max="3" width="13.140625" style="5" customWidth="1"/>
    <col min="4" max="4" width="10.7109375" style="76" customWidth="1"/>
    <col min="5" max="5" width="8.85546875" style="6" customWidth="1"/>
    <col min="6" max="6" width="11" style="37" customWidth="1"/>
    <col min="7" max="11" width="9.140625" style="6"/>
    <col min="12" max="12" width="9.140625" style="6" hidden="1" customWidth="1"/>
    <col min="13" max="16384" width="9.140625" style="6"/>
  </cols>
  <sheetData>
    <row r="1" spans="1:12" ht="19.5" thickBot="1" x14ac:dyDescent="0.35"/>
    <row r="2" spans="1:12" ht="19.5" thickBot="1" x14ac:dyDescent="0.35">
      <c r="B2" s="115"/>
      <c r="C2" s="113"/>
      <c r="D2" s="113"/>
      <c r="E2" s="114"/>
      <c r="L2" s="6">
        <v>0</v>
      </c>
    </row>
    <row r="3" spans="1:12" ht="24" thickBot="1" x14ac:dyDescent="0.4">
      <c r="B3" s="16" t="s">
        <v>134</v>
      </c>
      <c r="C3" s="120" t="str">
        <f>IF(Scorecard!C3=0,"",Scorecard!C3)</f>
        <v>Jemison Metals</v>
      </c>
      <c r="D3" s="121"/>
      <c r="E3" s="36"/>
      <c r="L3" s="6">
        <v>1</v>
      </c>
    </row>
    <row r="4" spans="1:12" ht="24" thickBot="1" x14ac:dyDescent="0.4">
      <c r="B4" s="16" t="s">
        <v>135</v>
      </c>
      <c r="C4" s="116" t="str">
        <f>IF(Scorecard!C4=0,"",Scorecard!C4)</f>
        <v>Gadsden, AL</v>
      </c>
      <c r="D4" s="117"/>
      <c r="E4" s="17"/>
      <c r="L4" s="6">
        <v>2</v>
      </c>
    </row>
    <row r="5" spans="1:12" ht="24" thickBot="1" x14ac:dyDescent="0.4">
      <c r="B5" s="16" t="s">
        <v>137</v>
      </c>
      <c r="C5" s="116" t="str">
        <f>IF(Scorecard!C5=0,"",Scorecard!C5)</f>
        <v>Greg Andrade</v>
      </c>
      <c r="D5" s="117"/>
      <c r="E5" s="12"/>
      <c r="L5" s="6">
        <v>3</v>
      </c>
    </row>
    <row r="6" spans="1:12" ht="24" thickBot="1" x14ac:dyDescent="0.4">
      <c r="B6" s="16" t="s">
        <v>136</v>
      </c>
      <c r="C6" s="111">
        <f>IF(Scorecard!C6=0,"",Scorecard!C6)</f>
        <v>42661</v>
      </c>
      <c r="D6" s="112"/>
      <c r="E6" s="12"/>
      <c r="L6" s="6">
        <v>4</v>
      </c>
    </row>
    <row r="7" spans="1:12" x14ac:dyDescent="0.3">
      <c r="B7" s="14"/>
      <c r="C7" s="12"/>
      <c r="D7" s="77"/>
      <c r="E7" s="12"/>
      <c r="L7" s="6">
        <v>5</v>
      </c>
    </row>
    <row r="8" spans="1:12" s="35" customFormat="1" ht="16.5" thickBot="1" x14ac:dyDescent="0.3">
      <c r="A8" s="32"/>
      <c r="B8" s="33"/>
      <c r="C8" s="34" t="s">
        <v>127</v>
      </c>
      <c r="D8" s="124" t="s">
        <v>128</v>
      </c>
      <c r="E8" s="124"/>
      <c r="F8" s="38"/>
    </row>
    <row r="9" spans="1:12" ht="19.5" thickBot="1" x14ac:dyDescent="0.35">
      <c r="B9" s="91" t="s">
        <v>130</v>
      </c>
      <c r="C9" s="92"/>
      <c r="D9" s="93"/>
      <c r="E9" s="94">
        <v>0.35</v>
      </c>
      <c r="H9" s="11"/>
    </row>
    <row r="10" spans="1:12" ht="19.5" thickBot="1" x14ac:dyDescent="0.35">
      <c r="B10" s="24" t="s">
        <v>80</v>
      </c>
      <c r="C10" s="83">
        <v>0.25</v>
      </c>
      <c r="D10" s="118">
        <f>Scorecard!D22</f>
        <v>0.77500000000000013</v>
      </c>
      <c r="E10" s="119"/>
    </row>
    <row r="11" spans="1:12" ht="19.5" thickBot="1" x14ac:dyDescent="0.35">
      <c r="B11" s="24" t="s">
        <v>50</v>
      </c>
      <c r="C11" s="83">
        <v>0.25</v>
      </c>
      <c r="D11" s="118">
        <f>Scorecard!D32</f>
        <v>0.86249999999999993</v>
      </c>
      <c r="E11" s="119"/>
    </row>
    <row r="12" spans="1:12" ht="19.5" thickBot="1" x14ac:dyDescent="0.35">
      <c r="B12" s="24" t="s">
        <v>54</v>
      </c>
      <c r="C12" s="83">
        <v>0.2</v>
      </c>
      <c r="D12" s="118">
        <f>Scorecard!D38</f>
        <v>1</v>
      </c>
      <c r="E12" s="119"/>
    </row>
    <row r="13" spans="1:12" ht="19.5" thickBot="1" x14ac:dyDescent="0.35">
      <c r="B13" s="24" t="s">
        <v>115</v>
      </c>
      <c r="C13" s="83">
        <v>0.2</v>
      </c>
      <c r="D13" s="118">
        <f>Scorecard!D46</f>
        <v>0.96250000000000002</v>
      </c>
      <c r="E13" s="119"/>
    </row>
    <row r="14" spans="1:12" ht="19.5" thickBot="1" x14ac:dyDescent="0.35">
      <c r="B14" s="24" t="s">
        <v>79</v>
      </c>
      <c r="C14" s="83">
        <v>0.1</v>
      </c>
      <c r="D14" s="118">
        <f>Scorecard!D53</f>
        <v>0.92500000000000004</v>
      </c>
      <c r="E14" s="119"/>
    </row>
    <row r="15" spans="1:12" ht="19.5" thickBot="1" x14ac:dyDescent="0.35">
      <c r="B15" s="82" t="s">
        <v>143</v>
      </c>
      <c r="C15" s="84">
        <f>SUM(C10:C14)</f>
        <v>0.99999999999999989</v>
      </c>
      <c r="D15" s="125">
        <f>(D10*C10)+(D11*C11)+(D12*C12)+(D13*C13)+(D14*C14)</f>
        <v>0.89437500000000003</v>
      </c>
      <c r="E15" s="126"/>
    </row>
    <row r="16" spans="1:12" ht="19.5" thickBot="1" x14ac:dyDescent="0.35">
      <c r="B16" s="30" t="s">
        <v>131</v>
      </c>
      <c r="C16" s="41"/>
      <c r="E16" s="31">
        <v>0.5</v>
      </c>
      <c r="H16" s="11"/>
    </row>
    <row r="17" spans="1:8" ht="19.5" thickBot="1" x14ac:dyDescent="0.35">
      <c r="B17" s="24" t="s">
        <v>95</v>
      </c>
      <c r="C17" s="85">
        <v>0.25</v>
      </c>
      <c r="D17" s="118">
        <f>Scorecard!D63</f>
        <v>1</v>
      </c>
      <c r="E17" s="119"/>
    </row>
    <row r="18" spans="1:8" ht="19.5" thickBot="1" x14ac:dyDescent="0.35">
      <c r="B18" s="24" t="s">
        <v>96</v>
      </c>
      <c r="C18" s="85">
        <v>0.1</v>
      </c>
      <c r="D18" s="118">
        <f>Scorecard!D67</f>
        <v>1</v>
      </c>
      <c r="E18" s="119"/>
    </row>
    <row r="19" spans="1:8" ht="19.5" thickBot="1" x14ac:dyDescent="0.35">
      <c r="B19" s="24" t="s">
        <v>97</v>
      </c>
      <c r="C19" s="85">
        <v>0.15</v>
      </c>
      <c r="D19" s="118">
        <f>Scorecard!D73</f>
        <v>0.625</v>
      </c>
      <c r="E19" s="119"/>
    </row>
    <row r="20" spans="1:8" ht="19.5" thickBot="1" x14ac:dyDescent="0.35">
      <c r="B20" s="24" t="s">
        <v>78</v>
      </c>
      <c r="C20" s="85">
        <v>0.15</v>
      </c>
      <c r="D20" s="118">
        <f>Scorecard!D83</f>
        <v>0.92499999999999993</v>
      </c>
      <c r="E20" s="119"/>
    </row>
    <row r="21" spans="1:8" ht="19.5" thickBot="1" x14ac:dyDescent="0.35">
      <c r="B21" s="24" t="s">
        <v>53</v>
      </c>
      <c r="C21" s="85">
        <v>0.2</v>
      </c>
      <c r="D21" s="118">
        <f>Scorecard!D93</f>
        <v>0.86250000000000004</v>
      </c>
      <c r="E21" s="119"/>
    </row>
    <row r="22" spans="1:8" ht="19.5" thickBot="1" x14ac:dyDescent="0.35">
      <c r="B22" s="24" t="s">
        <v>83</v>
      </c>
      <c r="C22" s="85">
        <v>0.05</v>
      </c>
      <c r="D22" s="118">
        <f>Scorecard!D99</f>
        <v>1</v>
      </c>
      <c r="E22" s="119"/>
    </row>
    <row r="23" spans="1:8" ht="19.5" thickBot="1" x14ac:dyDescent="0.35">
      <c r="B23" s="24" t="s">
        <v>77</v>
      </c>
      <c r="C23" s="85">
        <v>0.1</v>
      </c>
      <c r="D23" s="118">
        <f>Scorecard!D109</f>
        <v>1</v>
      </c>
      <c r="E23" s="119"/>
    </row>
    <row r="24" spans="1:8" ht="19.5" thickBot="1" x14ac:dyDescent="0.35">
      <c r="B24" s="82" t="s">
        <v>144</v>
      </c>
      <c r="C24" s="86">
        <f>SUM(C17:C23)</f>
        <v>1.0000000000000002</v>
      </c>
      <c r="D24" s="125">
        <f>(D19*C19)+(D20*C20)+(D21*C21)+(D22*C22)+(D23*C23)+(D18*C18)+(D17*C17)</f>
        <v>0.90500000000000003</v>
      </c>
      <c r="E24" s="126"/>
    </row>
    <row r="25" spans="1:8" ht="19.5" thickBot="1" x14ac:dyDescent="0.35">
      <c r="B25" s="30" t="s">
        <v>132</v>
      </c>
      <c r="C25" s="31"/>
      <c r="D25" s="81"/>
      <c r="E25" s="31">
        <v>0.15</v>
      </c>
      <c r="H25" s="11"/>
    </row>
    <row r="26" spans="1:8" ht="19.5" thickBot="1" x14ac:dyDescent="0.35">
      <c r="B26" s="24" t="s">
        <v>76</v>
      </c>
      <c r="C26" s="85">
        <v>1</v>
      </c>
      <c r="D26" s="118">
        <f>Scorecard!D118</f>
        <v>0.9</v>
      </c>
      <c r="E26" s="119"/>
    </row>
    <row r="27" spans="1:8" s="8" customFormat="1" x14ac:dyDescent="0.3">
      <c r="A27" s="7"/>
      <c r="B27" s="87"/>
      <c r="C27" s="88"/>
      <c r="D27" s="89"/>
      <c r="E27" s="88"/>
      <c r="F27" s="90"/>
    </row>
    <row r="28" spans="1:8" ht="19.5" thickBot="1" x14ac:dyDescent="0.35">
      <c r="H28" s="11"/>
    </row>
    <row r="29" spans="1:8" ht="36.75" thickBot="1" x14ac:dyDescent="0.6">
      <c r="B29" s="28" t="s">
        <v>75</v>
      </c>
      <c r="C29" s="95"/>
      <c r="D29" s="122">
        <f>(D15*E9)+(D24*E16)+(D26*E25)</f>
        <v>0.90053125000000001</v>
      </c>
      <c r="E29" s="123"/>
    </row>
    <row r="30" spans="1:8" x14ac:dyDescent="0.3">
      <c r="H30" s="11"/>
    </row>
    <row r="31" spans="1:8" ht="19.5" hidden="1" thickBot="1" x14ac:dyDescent="0.35">
      <c r="B31" s="42" t="s">
        <v>133</v>
      </c>
      <c r="C31" s="44" t="s">
        <v>127</v>
      </c>
      <c r="D31" s="79" t="s">
        <v>128</v>
      </c>
      <c r="E31" s="43" t="s">
        <v>128</v>
      </c>
      <c r="H31" s="11"/>
    </row>
    <row r="32" spans="1:8" ht="19.5" hidden="1" thickBot="1" x14ac:dyDescent="0.35">
      <c r="B32" s="24" t="s">
        <v>52</v>
      </c>
      <c r="C32" s="25"/>
      <c r="D32" s="78"/>
      <c r="E32" s="26"/>
    </row>
    <row r="33" spans="1:8" ht="19.5" hidden="1" thickBot="1" x14ac:dyDescent="0.35">
      <c r="B33" s="24" t="s">
        <v>31</v>
      </c>
      <c r="C33" s="25"/>
      <c r="D33" s="78"/>
      <c r="E33" s="26"/>
    </row>
    <row r="34" spans="1:8" s="21" customFormat="1" ht="18" hidden="1" customHeight="1" thickBot="1" x14ac:dyDescent="0.3">
      <c r="A34" s="20"/>
      <c r="B34" s="24" t="s">
        <v>129</v>
      </c>
      <c r="C34" s="27"/>
      <c r="D34" s="80"/>
      <c r="E34" s="24"/>
      <c r="F34" s="39"/>
    </row>
    <row r="35" spans="1:8" s="9" customFormat="1" ht="19.5" hidden="1" thickBot="1" x14ac:dyDescent="0.35">
      <c r="A35" s="1"/>
      <c r="B35" s="24" t="s">
        <v>30</v>
      </c>
      <c r="C35" s="25"/>
      <c r="D35" s="78"/>
      <c r="E35" s="25"/>
      <c r="F35" s="40"/>
    </row>
    <row r="36" spans="1:8" x14ac:dyDescent="0.3">
      <c r="E36" s="11"/>
    </row>
    <row r="37" spans="1:8" x14ac:dyDescent="0.3">
      <c r="H37" s="11"/>
    </row>
  </sheetData>
  <mergeCells count="23">
    <mergeCell ref="D26:E26"/>
    <mergeCell ref="D29:E29"/>
    <mergeCell ref="D8:E8"/>
    <mergeCell ref="D24:E24"/>
    <mergeCell ref="D17:E17"/>
    <mergeCell ref="D18:E18"/>
    <mergeCell ref="D19:E19"/>
    <mergeCell ref="D20:E20"/>
    <mergeCell ref="D21:E21"/>
    <mergeCell ref="D22:E22"/>
    <mergeCell ref="D23:E23"/>
    <mergeCell ref="D15:E15"/>
    <mergeCell ref="D10:E10"/>
    <mergeCell ref="D11:E11"/>
    <mergeCell ref="D12:E12"/>
    <mergeCell ref="D13:E13"/>
    <mergeCell ref="D14:E14"/>
    <mergeCell ref="C6:D6"/>
    <mergeCell ref="B2:C2"/>
    <mergeCell ref="D2:E2"/>
    <mergeCell ref="C3:D3"/>
    <mergeCell ref="C4:D4"/>
    <mergeCell ref="C5:D5"/>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Scorecard</vt:lpstr>
      <vt:lpstr> Summary</vt:lpstr>
      <vt:lpstr>Scorecard!Print_Titles</vt:lpstr>
    </vt:vector>
  </TitlesOfParts>
  <Company>Dover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Voortman, Tim</dc:creator>
  <cp:lastModifiedBy>Gregorio Andrade</cp:lastModifiedBy>
  <cp:lastPrinted>2016-10-05T12:37:59Z</cp:lastPrinted>
  <dcterms:created xsi:type="dcterms:W3CDTF">2012-02-29T15:36:21Z</dcterms:created>
  <dcterms:modified xsi:type="dcterms:W3CDTF">2016-10-24T18:55:09Z</dcterms:modified>
</cp:coreProperties>
</file>