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Q:\Quality\ISO\Internal Audit Schedules\"/>
    </mc:Choice>
  </mc:AlternateContent>
  <bookViews>
    <workbookView xWindow="45" yWindow="120" windowWidth="7605" windowHeight="7455" tabRatio="847" firstSheet="3" activeTab="3"/>
  </bookViews>
  <sheets>
    <sheet name="Instructions &amp; Required Docs" sheetId="15" r:id="rId1"/>
    <sheet name="Self Assessment" sheetId="7" r:id="rId2"/>
    <sheet name="Guide to Completing (CIP)" sheetId="17" r:id="rId3"/>
    <sheet name="Cover Page" sheetId="4" r:id="rId4"/>
    <sheet name="Contact Info" sheetId="2" r:id="rId5"/>
    <sheet name="Standard Summary" sheetId="3" r:id="rId6"/>
    <sheet name="Rating Guidlines" sheetId="5" r:id="rId7"/>
    <sheet name="Standard Audit Checklist" sheetId="1" r:id="rId8"/>
    <sheet name="Cont. Impr. Plan (CIP)" sheetId="6" r:id="rId9"/>
    <sheet name="Auditor Guide for Findings" sheetId="16" r:id="rId10"/>
    <sheet name="Sheet4" sheetId="21" r:id="rId11"/>
  </sheets>
  <definedNames>
    <definedName name="_xlnm._FilterDatabase" localSheetId="7" hidden="1">'Standard Audit Checklist'!$P$2:$U$2</definedName>
    <definedName name="_xlnm.Print_Area" localSheetId="9">'Auditor Guide for Findings'!$B$1:$N$45</definedName>
    <definedName name="_xlnm.Print_Area" localSheetId="8">'Cont. Impr. Plan (CIP)'!$B$1:$J$25</definedName>
    <definedName name="_xlnm.Print_Area" localSheetId="4">'Contact Info'!$A$1:$J$39</definedName>
    <definedName name="_xlnm.Print_Area" localSheetId="3">'Cover Page'!$A$1:$I$40</definedName>
    <definedName name="_xlnm.Print_Area" localSheetId="2">'Guide to Completing (CIP)'!$A$1:$O$38</definedName>
    <definedName name="_xlnm.Print_Area" localSheetId="0">'Instructions &amp; Required Docs'!$B$1:$N$49</definedName>
    <definedName name="_xlnm.Print_Area" localSheetId="6">'Rating Guidlines'!$A$1:$M$31</definedName>
    <definedName name="_xlnm.Print_Area" localSheetId="1">'Self Assessment'!$A$1:$G$458</definedName>
    <definedName name="_xlnm.Print_Area" localSheetId="7">'Standard Audit Checklist'!$B$2:$H$133</definedName>
    <definedName name="_xlnm.Print_Area" localSheetId="5">'Standard Summary'!$A$1:$N$49</definedName>
    <definedName name="_xlnm.Print_Titles" localSheetId="8">'Cont. Impr. Plan (CIP)'!$10:$12</definedName>
    <definedName name="_xlnm.Print_Titles" localSheetId="1">'Self Assessment'!$1:$3</definedName>
    <definedName name="_xlnm.Print_Titles" localSheetId="7">'Standard Audit Checklist'!$2:$2</definedName>
  </definedNames>
  <calcPr calcId="152511"/>
</workbook>
</file>

<file path=xl/calcChain.xml><?xml version="1.0" encoding="utf-8"?>
<calcChain xmlns="http://schemas.openxmlformats.org/spreadsheetml/2006/main">
  <c r="F25" i="2" l="1"/>
  <c r="I25" i="2"/>
  <c r="I23" i="2"/>
  <c r="F116" i="1"/>
  <c r="F117" i="1"/>
  <c r="F118" i="1"/>
  <c r="F119" i="1"/>
  <c r="F120" i="1"/>
  <c r="F121" i="1"/>
  <c r="F108" i="1"/>
  <c r="F109" i="1"/>
  <c r="F110" i="1"/>
  <c r="F111" i="1"/>
  <c r="F112" i="1"/>
  <c r="F113" i="1"/>
  <c r="F100" i="1"/>
  <c r="F101" i="1"/>
  <c r="F102" i="1"/>
  <c r="F103" i="1"/>
  <c r="F104" i="1"/>
  <c r="F105" i="1"/>
  <c r="F92" i="1"/>
  <c r="F93" i="1"/>
  <c r="F94" i="1"/>
  <c r="F95" i="1"/>
  <c r="F96" i="1"/>
  <c r="F97" i="1"/>
  <c r="F84" i="1"/>
  <c r="F85" i="1"/>
  <c r="F86" i="1"/>
  <c r="F87" i="1"/>
  <c r="F88" i="1"/>
  <c r="F89" i="1"/>
  <c r="F76" i="1"/>
  <c r="F77" i="1"/>
  <c r="F78" i="1"/>
  <c r="F79" i="1"/>
  <c r="F80" i="1"/>
  <c r="F81" i="1"/>
  <c r="F68" i="1"/>
  <c r="F69" i="1"/>
  <c r="F70" i="1"/>
  <c r="F71" i="1"/>
  <c r="F72" i="1"/>
  <c r="F73" i="1"/>
  <c r="F60" i="1"/>
  <c r="F61" i="1"/>
  <c r="F62" i="1"/>
  <c r="F63" i="1"/>
  <c r="F64" i="1"/>
  <c r="F65" i="1"/>
  <c r="F52" i="1"/>
  <c r="F53" i="1"/>
  <c r="F54" i="1"/>
  <c r="F55" i="1"/>
  <c r="F56" i="1"/>
  <c r="F57" i="1"/>
  <c r="F44" i="1"/>
  <c r="F45" i="1"/>
  <c r="F46" i="1"/>
  <c r="F47" i="1"/>
  <c r="F48" i="1"/>
  <c r="F49" i="1"/>
  <c r="F36" i="1"/>
  <c r="F37" i="1"/>
  <c r="F38" i="1"/>
  <c r="F39" i="1"/>
  <c r="F40" i="1"/>
  <c r="F41" i="1"/>
  <c r="F28" i="1"/>
  <c r="F29" i="1"/>
  <c r="F30" i="1"/>
  <c r="F31" i="1"/>
  <c r="F32" i="1"/>
  <c r="F33" i="1"/>
  <c r="F20" i="1"/>
  <c r="F21" i="1"/>
  <c r="F22" i="1"/>
  <c r="F23" i="1"/>
  <c r="F24" i="1"/>
  <c r="F25" i="1"/>
  <c r="F12" i="1"/>
  <c r="F13" i="1"/>
  <c r="F14" i="1"/>
  <c r="F15" i="1"/>
  <c r="F16" i="1"/>
  <c r="F17" i="1"/>
  <c r="F4" i="1"/>
  <c r="F5" i="1"/>
  <c r="F6" i="1"/>
  <c r="F7" i="1"/>
  <c r="F8" i="1"/>
  <c r="F9" i="1"/>
  <c r="E127" i="1"/>
  <c r="I38" i="3" s="1"/>
  <c r="E122" i="1"/>
  <c r="I33" i="3" s="1"/>
  <c r="E114" i="1"/>
  <c r="I32" i="3" s="1"/>
  <c r="E106" i="1"/>
  <c r="I31" i="3" s="1"/>
  <c r="E98" i="1"/>
  <c r="I30" i="3" s="1"/>
  <c r="E90" i="1"/>
  <c r="I29" i="3" s="1"/>
  <c r="E82" i="1"/>
  <c r="E74" i="1"/>
  <c r="I27" i="3" s="1"/>
  <c r="E66" i="1"/>
  <c r="I26" i="3" s="1"/>
  <c r="E58" i="1"/>
  <c r="I25" i="3" s="1"/>
  <c r="E50" i="1"/>
  <c r="I24" i="3" s="1"/>
  <c r="E42" i="1"/>
  <c r="I23" i="3" s="1"/>
  <c r="E34" i="1"/>
  <c r="I22" i="3" s="1"/>
  <c r="E26" i="1"/>
  <c r="I21" i="3" s="1"/>
  <c r="E18" i="1"/>
  <c r="I20" i="3" s="1"/>
  <c r="E10" i="1"/>
  <c r="I19" i="3" s="1"/>
  <c r="I28" i="3"/>
  <c r="D4" i="1"/>
  <c r="D97" i="1"/>
  <c r="D96" i="1"/>
  <c r="D95" i="1"/>
  <c r="D94" i="1"/>
  <c r="D93" i="1"/>
  <c r="D92" i="1"/>
  <c r="D89" i="1"/>
  <c r="D88" i="1"/>
  <c r="D87" i="1"/>
  <c r="D86" i="1"/>
  <c r="D85" i="1"/>
  <c r="O97" i="1"/>
  <c r="O96" i="1"/>
  <c r="O95" i="1"/>
  <c r="O94" i="1"/>
  <c r="O93" i="1"/>
  <c r="O92" i="1"/>
  <c r="D62" i="7"/>
  <c r="D59" i="7"/>
  <c r="O4" i="1"/>
  <c r="O121" i="1"/>
  <c r="O120" i="1"/>
  <c r="O119" i="1"/>
  <c r="O118" i="1"/>
  <c r="O117" i="1"/>
  <c r="O116" i="1"/>
  <c r="O113" i="1"/>
  <c r="O112" i="1"/>
  <c r="O111" i="1"/>
  <c r="O110" i="1"/>
  <c r="O109" i="1"/>
  <c r="O108" i="1"/>
  <c r="O105" i="1"/>
  <c r="O104" i="1"/>
  <c r="O103" i="1"/>
  <c r="O102" i="1"/>
  <c r="O101" i="1"/>
  <c r="O100" i="1"/>
  <c r="O89" i="1"/>
  <c r="O88" i="1"/>
  <c r="O87" i="1"/>
  <c r="O86" i="1"/>
  <c r="O85" i="1"/>
  <c r="O84" i="1"/>
  <c r="O81" i="1"/>
  <c r="O80" i="1"/>
  <c r="O79" i="1"/>
  <c r="O78" i="1"/>
  <c r="O77" i="1"/>
  <c r="O76" i="1"/>
  <c r="O73" i="1"/>
  <c r="O72" i="1"/>
  <c r="O71" i="1"/>
  <c r="O70" i="1"/>
  <c r="O69" i="1"/>
  <c r="O68" i="1"/>
  <c r="O67" i="1"/>
  <c r="O65" i="1"/>
  <c r="O64" i="1"/>
  <c r="O63" i="1"/>
  <c r="O62" i="1"/>
  <c r="O61" i="1"/>
  <c r="O60" i="1"/>
  <c r="O57" i="1"/>
  <c r="O56" i="1"/>
  <c r="O55" i="1"/>
  <c r="O54" i="1"/>
  <c r="O53" i="1"/>
  <c r="O52" i="1"/>
  <c r="O49" i="1"/>
  <c r="O48" i="1"/>
  <c r="O47" i="1"/>
  <c r="O46" i="1"/>
  <c r="O45" i="1"/>
  <c r="O44" i="1"/>
  <c r="O41" i="1"/>
  <c r="O40" i="1"/>
  <c r="O39" i="1"/>
  <c r="O38" i="1"/>
  <c r="O37" i="1"/>
  <c r="O36" i="1"/>
  <c r="O33" i="1"/>
  <c r="O32" i="1"/>
  <c r="O31" i="1"/>
  <c r="O30" i="1"/>
  <c r="O29" i="1"/>
  <c r="O28" i="1"/>
  <c r="O25" i="1"/>
  <c r="O24" i="1"/>
  <c r="O23" i="1"/>
  <c r="O22" i="1"/>
  <c r="O21" i="1"/>
  <c r="O20" i="1"/>
  <c r="O17" i="1"/>
  <c r="O16" i="1"/>
  <c r="O15" i="1"/>
  <c r="O14" i="1"/>
  <c r="O13" i="1"/>
  <c r="O12" i="1"/>
  <c r="O9" i="1"/>
  <c r="O8" i="1"/>
  <c r="O7" i="1"/>
  <c r="O6" i="1"/>
  <c r="O5" i="1"/>
  <c r="C5" i="2"/>
  <c r="D126" i="1"/>
  <c r="D125" i="1"/>
  <c r="D124" i="1"/>
  <c r="D62" i="1"/>
  <c r="D121" i="1"/>
  <c r="D120" i="1"/>
  <c r="D119" i="1"/>
  <c r="D118" i="1"/>
  <c r="D117" i="1"/>
  <c r="D113" i="1"/>
  <c r="D112" i="1"/>
  <c r="D111" i="1"/>
  <c r="D110" i="1"/>
  <c r="D109" i="1"/>
  <c r="D108" i="1"/>
  <c r="D105" i="1"/>
  <c r="D104" i="1"/>
  <c r="D103" i="1"/>
  <c r="D102" i="1"/>
  <c r="D101" i="1"/>
  <c r="D100" i="1"/>
  <c r="D81" i="1"/>
  <c r="D80" i="1"/>
  <c r="D79" i="1"/>
  <c r="D78" i="1"/>
  <c r="D77" i="1"/>
  <c r="D76" i="1"/>
  <c r="D84" i="1"/>
  <c r="D73" i="1"/>
  <c r="D72" i="1"/>
  <c r="D71" i="1"/>
  <c r="D70" i="1"/>
  <c r="D69" i="1"/>
  <c r="D68" i="1"/>
  <c r="D65" i="1"/>
  <c r="D64" i="1"/>
  <c r="D60" i="1"/>
  <c r="D57" i="1"/>
  <c r="D55" i="1"/>
  <c r="D54" i="1"/>
  <c r="D53" i="1"/>
  <c r="D52" i="1"/>
  <c r="D48" i="1"/>
  <c r="D46" i="1"/>
  <c r="D49" i="1"/>
  <c r="D47" i="1"/>
  <c r="D45" i="1"/>
  <c r="D41" i="1"/>
  <c r="D39" i="1"/>
  <c r="D37" i="1"/>
  <c r="D36" i="1"/>
  <c r="D33" i="1"/>
  <c r="D32" i="1"/>
  <c r="D31" i="1"/>
  <c r="D30" i="1"/>
  <c r="D29" i="1"/>
  <c r="D28" i="1"/>
  <c r="D25" i="1"/>
  <c r="D24" i="1"/>
  <c r="D21" i="1"/>
  <c r="D22" i="1"/>
  <c r="D20" i="1"/>
  <c r="D17" i="1"/>
  <c r="D16" i="1"/>
  <c r="D15" i="1"/>
  <c r="D14" i="1"/>
  <c r="D13" i="1"/>
  <c r="D12" i="1"/>
  <c r="D9" i="1"/>
  <c r="D8" i="1"/>
  <c r="D7" i="1"/>
  <c r="J9" i="2"/>
  <c r="H9" i="2"/>
  <c r="E9" i="2"/>
  <c r="B9" i="2"/>
  <c r="I7" i="2"/>
  <c r="G7" i="2"/>
  <c r="E7" i="2"/>
  <c r="B7" i="2"/>
  <c r="F13" i="2"/>
  <c r="I33" i="2"/>
  <c r="I35" i="2"/>
  <c r="I37" i="2"/>
  <c r="I39" i="2"/>
  <c r="I31" i="2"/>
  <c r="F39" i="2"/>
  <c r="F33" i="2"/>
  <c r="F35" i="2"/>
  <c r="F37" i="2"/>
  <c r="F31" i="2"/>
  <c r="I13" i="2"/>
  <c r="I15" i="2"/>
  <c r="I17" i="2"/>
  <c r="I19" i="2"/>
  <c r="I21" i="2"/>
  <c r="I27" i="2"/>
  <c r="F15" i="2"/>
  <c r="F17" i="2"/>
  <c r="F19" i="2"/>
  <c r="F21" i="2"/>
  <c r="F23" i="2"/>
  <c r="F27" i="2"/>
  <c r="B31" i="2"/>
  <c r="B33" i="2"/>
  <c r="B39" i="2"/>
  <c r="B35" i="2"/>
  <c r="B37" i="2"/>
  <c r="B20" i="4"/>
  <c r="O66" i="1" l="1"/>
  <c r="U3" i="1" s="1"/>
  <c r="F42" i="1"/>
  <c r="J23" i="3" s="1"/>
  <c r="F18" i="1"/>
  <c r="C18" i="1" s="1"/>
  <c r="S3" i="1"/>
  <c r="R3" i="1"/>
  <c r="F26" i="1"/>
  <c r="J21" i="3" s="1"/>
  <c r="F10" i="1"/>
  <c r="C10" i="1" s="1"/>
  <c r="F34" i="1"/>
  <c r="J22" i="3" s="1"/>
  <c r="N22" i="3" s="1"/>
  <c r="F74" i="1"/>
  <c r="C74" i="1" s="1"/>
  <c r="F106" i="1"/>
  <c r="J31" i="3" s="1"/>
  <c r="N31" i="3" s="1"/>
  <c r="C127" i="1"/>
  <c r="T3" i="1"/>
  <c r="F122" i="1"/>
  <c r="J33" i="3" s="1"/>
  <c r="N33" i="3" s="1"/>
  <c r="F66" i="1"/>
  <c r="C66" i="1" s="1"/>
  <c r="F58" i="1"/>
  <c r="J25" i="3" s="1"/>
  <c r="N25" i="3" s="1"/>
  <c r="F90" i="1"/>
  <c r="C90" i="1" s="1"/>
  <c r="F98" i="1"/>
  <c r="J30" i="3" s="1"/>
  <c r="N30" i="3" s="1"/>
  <c r="F50" i="1"/>
  <c r="J24" i="3" s="1"/>
  <c r="N24" i="3" s="1"/>
  <c r="F82" i="1"/>
  <c r="C82" i="1" s="1"/>
  <c r="F114" i="1"/>
  <c r="C114" i="1" s="1"/>
  <c r="N23" i="3"/>
  <c r="I35" i="3"/>
  <c r="C98" i="1"/>
  <c r="J28" i="3"/>
  <c r="N28" i="3" s="1"/>
  <c r="N21" i="3"/>
  <c r="Q3" i="1"/>
  <c r="J20" i="3"/>
  <c r="N20" i="3" s="1"/>
  <c r="C58" i="1" l="1"/>
  <c r="J19" i="3"/>
  <c r="C122" i="1"/>
  <c r="C106" i="1"/>
  <c r="J29" i="3"/>
  <c r="N29" i="3" s="1"/>
  <c r="P3" i="1"/>
  <c r="C42" i="1"/>
  <c r="C34" i="1"/>
  <c r="C26" i="1"/>
  <c r="J27" i="3"/>
  <c r="N27" i="3" s="1"/>
  <c r="C50" i="1"/>
  <c r="J26" i="3"/>
  <c r="N26" i="3" s="1"/>
  <c r="J32" i="3"/>
  <c r="N32" i="3" s="1"/>
  <c r="N19" i="3"/>
  <c r="R31" i="3" l="1"/>
  <c r="Q29" i="3"/>
  <c r="Q30" i="3"/>
  <c r="R30" i="3"/>
  <c r="R26" i="3"/>
  <c r="R28" i="3"/>
  <c r="Q26" i="3"/>
  <c r="Q21" i="3"/>
  <c r="M21" i="3" s="1"/>
  <c r="R22" i="3"/>
  <c r="Q22" i="3"/>
  <c r="I36" i="3"/>
  <c r="I37" i="3" s="1"/>
  <c r="I39" i="3" s="1"/>
  <c r="C12" i="4" s="1"/>
  <c r="R29" i="3"/>
  <c r="R21" i="3"/>
  <c r="Q28" i="3"/>
  <c r="M28" i="3" s="1"/>
  <c r="Q31" i="3"/>
  <c r="R32" i="3"/>
  <c r="Q32" i="3"/>
  <c r="R19" i="3"/>
  <c r="Q19" i="3"/>
  <c r="R23" i="3"/>
  <c r="Q23" i="3"/>
  <c r="R25" i="3"/>
  <c r="R33" i="3"/>
  <c r="Q25" i="3"/>
  <c r="Q33" i="3"/>
  <c r="Q24" i="3"/>
  <c r="Q27" i="3"/>
  <c r="R20" i="3"/>
  <c r="R24" i="3"/>
  <c r="R27" i="3"/>
  <c r="Q20" i="3"/>
  <c r="M20" i="3" s="1"/>
  <c r="M31" i="3" l="1"/>
  <c r="M33" i="3"/>
  <c r="M25" i="3"/>
  <c r="M27" i="3"/>
  <c r="M19" i="3"/>
  <c r="M23" i="3"/>
  <c r="M32" i="3"/>
  <c r="M26" i="3"/>
  <c r="M30" i="3"/>
  <c r="M24" i="3"/>
  <c r="M22" i="3"/>
  <c r="M29" i="3"/>
  <c r="C8" i="3"/>
  <c r="C14" i="3"/>
  <c r="C12" i="3"/>
  <c r="C10" i="3"/>
  <c r="C16" i="3"/>
</calcChain>
</file>

<file path=xl/sharedStrings.xml><?xml version="1.0" encoding="utf-8"?>
<sst xmlns="http://schemas.openxmlformats.org/spreadsheetml/2006/main" count="1145" uniqueCount="886">
  <si>
    <t>How long would it take to turn on the alternate supply chain? Short Answer (Sentence form).</t>
  </si>
  <si>
    <t xml:space="preserve">Capacity </t>
  </si>
  <si>
    <t>Design Capabilities</t>
  </si>
  <si>
    <t>Are there industry standards that products are made to and comply with? List one or more examples and review compliance validation.</t>
  </si>
  <si>
    <t>Are there industry standards that products are made to and comply with? Please list.</t>
  </si>
  <si>
    <t>Is there any internal required testing (examples could be vibration testing, bearing life testing, corrosion testing etc…)? Please list.</t>
  </si>
  <si>
    <t>Do you have a required review of design based on warranty data or other customer feedback? Please list an example.</t>
  </si>
  <si>
    <t>15.0</t>
  </si>
  <si>
    <t>Return at least 1 week prior to the scheduled audit date.(If Applicable)</t>
  </si>
  <si>
    <t>Do you conduct internal audits on a regular basis to assure continued compliance to procedures and requirements? Short Answer (Sentence form).</t>
  </si>
  <si>
    <t xml:space="preserve">Do you qualify auditors based on documented criteria? Short Answer (Sentence form).                    </t>
  </si>
  <si>
    <t xml:space="preserve">Are the auditors independent of the area in which they are auditing? Short Answer (Sentence form).                    </t>
  </si>
  <si>
    <t>Do you have an audit schedule documented? Short Answer (Sentence form).</t>
  </si>
  <si>
    <t>Are Corrective / Preventive actions issued as a result of internal audit findings? Short Answer (Sentence form).</t>
  </si>
  <si>
    <t>Do purchasing document contain a complete description of the suppliers order and include item descriptions, revisions, quantities, required delivery date etc...? Is there a system to ensure that items are only purchased from approved suppliers?</t>
  </si>
  <si>
    <t xml:space="preserve">Does purchasing department decide purchase order quantity and sourcing decisions according to supplier's past performance?  </t>
  </si>
  <si>
    <t>14.0</t>
  </si>
  <si>
    <t>Quality Objective and Internal Audit</t>
  </si>
  <si>
    <t>Are roles clearly defined and top positions staffed with leaders capable of successfully growing the company? Is there a succession plan for Management?</t>
  </si>
  <si>
    <t>Bonus for Advanced Management System Programs</t>
  </si>
  <si>
    <t>Up to 3%</t>
  </si>
  <si>
    <r>
      <t xml:space="preserve">Does the supplier have a </t>
    </r>
    <r>
      <rPr>
        <b/>
        <u/>
        <sz val="8"/>
        <color indexed="8"/>
        <rFont val="Arial"/>
        <family val="2"/>
      </rPr>
      <t>6 Sigma program?</t>
    </r>
    <r>
      <rPr>
        <sz val="8"/>
        <color indexed="8"/>
        <rFont val="Arial"/>
      </rPr>
      <t xml:space="preserve"> This will include projects that are executed to the </t>
    </r>
    <r>
      <rPr>
        <b/>
        <sz val="8"/>
        <color indexed="8"/>
        <rFont val="Arial"/>
        <family val="2"/>
      </rPr>
      <t>DMAIC</t>
    </r>
    <r>
      <rPr>
        <sz val="8"/>
        <color indexed="8"/>
        <rFont val="Arial"/>
      </rPr>
      <t xml:space="preserve"> format (</t>
    </r>
    <r>
      <rPr>
        <b/>
        <u/>
        <sz val="8"/>
        <color indexed="8"/>
        <rFont val="Arial"/>
        <family val="2"/>
      </rPr>
      <t>D</t>
    </r>
    <r>
      <rPr>
        <sz val="8"/>
        <color indexed="8"/>
        <rFont val="Arial"/>
      </rPr>
      <t xml:space="preserve">efine, </t>
    </r>
    <r>
      <rPr>
        <b/>
        <u/>
        <sz val="8"/>
        <color indexed="8"/>
        <rFont val="Arial"/>
        <family val="2"/>
      </rPr>
      <t>M</t>
    </r>
    <r>
      <rPr>
        <sz val="8"/>
        <color indexed="8"/>
        <rFont val="Arial"/>
      </rPr>
      <t xml:space="preserve">easure, </t>
    </r>
    <r>
      <rPr>
        <b/>
        <u/>
        <sz val="8"/>
        <color indexed="8"/>
        <rFont val="Arial"/>
        <family val="2"/>
      </rPr>
      <t>A</t>
    </r>
    <r>
      <rPr>
        <sz val="8"/>
        <color indexed="8"/>
        <rFont val="Arial"/>
      </rPr>
      <t xml:space="preserve">nalyze, </t>
    </r>
    <r>
      <rPr>
        <b/>
        <u/>
        <sz val="8"/>
        <color indexed="8"/>
        <rFont val="Arial"/>
        <family val="2"/>
      </rPr>
      <t>I</t>
    </r>
    <r>
      <rPr>
        <sz val="8"/>
        <color indexed="8"/>
        <rFont val="Arial"/>
      </rPr>
      <t xml:space="preserve">mprove and </t>
    </r>
    <r>
      <rPr>
        <b/>
        <u/>
        <sz val="8"/>
        <color indexed="8"/>
        <rFont val="Arial"/>
        <family val="2"/>
      </rPr>
      <t>C</t>
    </r>
    <r>
      <rPr>
        <sz val="8"/>
        <color indexed="8"/>
        <rFont val="Arial"/>
      </rPr>
      <t xml:space="preserve">ontrol). </t>
    </r>
    <r>
      <rPr>
        <b/>
        <sz val="8"/>
        <color indexed="8"/>
        <rFont val="Arial"/>
        <family val="2"/>
      </rPr>
      <t>1%</t>
    </r>
    <r>
      <rPr>
        <sz val="8"/>
        <color indexed="8"/>
        <rFont val="Arial"/>
      </rPr>
      <t xml:space="preserve"> for two or more employees trained as green or black belts. </t>
    </r>
    <r>
      <rPr>
        <b/>
        <sz val="8"/>
        <color indexed="8"/>
        <rFont val="Arial"/>
        <family val="2"/>
      </rPr>
      <t>2%</t>
    </r>
    <r>
      <rPr>
        <sz val="8"/>
        <color indexed="8"/>
        <rFont val="Arial"/>
      </rPr>
      <t xml:space="preserve"> for two or more employees trained as green or black belts and at least 1 project completed with validated savings, </t>
    </r>
    <r>
      <rPr>
        <b/>
        <sz val="8"/>
        <color indexed="8"/>
        <rFont val="Arial"/>
        <family val="2"/>
      </rPr>
      <t>3%</t>
    </r>
    <r>
      <rPr>
        <sz val="8"/>
        <color indexed="8"/>
        <rFont val="Arial"/>
      </rPr>
      <t xml:space="preserve">  for two or more employees trained as green or black belts and at least 3 projects completed with validated savings.</t>
    </r>
  </si>
  <si>
    <r>
      <t xml:space="preserve">Does the supplier use </t>
    </r>
    <r>
      <rPr>
        <b/>
        <u/>
        <sz val="8"/>
        <color indexed="8"/>
        <rFont val="Arial"/>
        <family val="2"/>
      </rPr>
      <t>Statistical Process Control</t>
    </r>
    <r>
      <rPr>
        <sz val="8"/>
        <color indexed="8"/>
        <rFont val="Arial"/>
      </rPr>
      <t xml:space="preserve">? This may include process mapping, capability studies, designed experiments, data acquisition tolls used to control the process, Pareto charts, X bar &amp; R charts of critical measurements etc... The output of these applied tools must be to reduce waste and increase conforming product. </t>
    </r>
    <r>
      <rPr>
        <b/>
        <sz val="8"/>
        <color indexed="8"/>
        <rFont val="Arial"/>
        <family val="2"/>
      </rPr>
      <t>1%</t>
    </r>
    <r>
      <rPr>
        <sz val="8"/>
        <color indexed="8"/>
        <rFont val="Arial"/>
      </rPr>
      <t xml:space="preserve"> for use of some of the tools with some improvement, </t>
    </r>
    <r>
      <rPr>
        <b/>
        <sz val="8"/>
        <color indexed="8"/>
        <rFont val="Arial"/>
        <family val="2"/>
      </rPr>
      <t>2%</t>
    </r>
    <r>
      <rPr>
        <sz val="8"/>
        <color indexed="8"/>
        <rFont val="Arial"/>
      </rPr>
      <t xml:space="preserve"> for use of most of the tools with step change improvement, </t>
    </r>
    <r>
      <rPr>
        <b/>
        <sz val="8"/>
        <color indexed="8"/>
        <rFont val="Arial"/>
        <family val="2"/>
      </rPr>
      <t>3%</t>
    </r>
    <r>
      <rPr>
        <sz val="8"/>
        <color indexed="8"/>
        <rFont val="Arial"/>
      </rPr>
      <t xml:space="preserve">  use of most of the tools with step change improvement in multiple processes. </t>
    </r>
  </si>
  <si>
    <r>
      <t xml:space="preserve">Does the supplier have a </t>
    </r>
    <r>
      <rPr>
        <b/>
        <u/>
        <sz val="8"/>
        <color indexed="8"/>
        <rFont val="Arial"/>
        <family val="2"/>
      </rPr>
      <t>Cost of Poor Quality Program</t>
    </r>
    <r>
      <rPr>
        <sz val="8"/>
        <color indexed="8"/>
        <rFont val="Arial"/>
      </rPr>
      <t xml:space="preserve"> ? This will include the accumulation of </t>
    </r>
    <r>
      <rPr>
        <b/>
        <sz val="8"/>
        <color indexed="8"/>
        <rFont val="Arial"/>
        <family val="2"/>
      </rPr>
      <t>Prevention</t>
    </r>
    <r>
      <rPr>
        <sz val="8"/>
        <color indexed="8"/>
        <rFont val="Arial"/>
      </rPr>
      <t xml:space="preserve"> costs, </t>
    </r>
    <r>
      <rPr>
        <b/>
        <sz val="8"/>
        <color indexed="8"/>
        <rFont val="Arial"/>
        <family val="2"/>
      </rPr>
      <t>Appraisal</t>
    </r>
    <r>
      <rPr>
        <sz val="8"/>
        <color indexed="8"/>
        <rFont val="Arial"/>
      </rPr>
      <t xml:space="preserve"> costs, </t>
    </r>
    <r>
      <rPr>
        <b/>
        <sz val="8"/>
        <color indexed="8"/>
        <rFont val="Arial"/>
        <family val="2"/>
      </rPr>
      <t>Internal</t>
    </r>
    <r>
      <rPr>
        <sz val="8"/>
        <color indexed="8"/>
        <rFont val="Arial"/>
      </rPr>
      <t xml:space="preserve"> error costs and </t>
    </r>
    <r>
      <rPr>
        <b/>
        <sz val="8"/>
        <color indexed="8"/>
        <rFont val="Arial"/>
        <family val="2"/>
      </rPr>
      <t>External</t>
    </r>
    <r>
      <rPr>
        <sz val="8"/>
        <color indexed="8"/>
        <rFont val="Arial"/>
      </rPr>
      <t xml:space="preserve"> error costs. The output of this program should be to lower the costs of  quality as a percentage of sales. </t>
    </r>
    <r>
      <rPr>
        <b/>
        <sz val="8"/>
        <color indexed="8"/>
        <rFont val="Arial"/>
        <family val="2"/>
      </rPr>
      <t>1%</t>
    </r>
    <r>
      <rPr>
        <sz val="8"/>
        <color indexed="8"/>
        <rFont val="Arial"/>
      </rPr>
      <t xml:space="preserve"> for the accumulation of costs and reporting to management, </t>
    </r>
    <r>
      <rPr>
        <b/>
        <sz val="8"/>
        <color indexed="8"/>
        <rFont val="Arial"/>
        <family val="2"/>
      </rPr>
      <t>2%</t>
    </r>
    <r>
      <rPr>
        <sz val="8"/>
        <color indexed="8"/>
        <rFont val="Arial"/>
      </rPr>
      <t xml:space="preserve"> for the accumulation of costs, stating as a percentage of sales and reporting to management with improvement noted, </t>
    </r>
    <r>
      <rPr>
        <b/>
        <sz val="8"/>
        <color indexed="8"/>
        <rFont val="Arial"/>
        <family val="2"/>
      </rPr>
      <t>3%</t>
    </r>
    <r>
      <rPr>
        <sz val="8"/>
        <color indexed="8"/>
        <rFont val="Arial"/>
      </rPr>
      <t xml:space="preserve">  for the accumulation of costs, stating as a percentage of sales, reporting to management with improvement noted and having active projects that transfer costs to Prevention and Appraisal categories.. </t>
    </r>
  </si>
  <si>
    <t>Item</t>
  </si>
  <si>
    <t>Description</t>
  </si>
  <si>
    <t xml:space="preserve">Value: 1,2,3,4,5 </t>
  </si>
  <si>
    <t>Observation</t>
  </si>
  <si>
    <t>RECEIVING</t>
  </si>
  <si>
    <t>1b.</t>
  </si>
  <si>
    <t>1a.</t>
  </si>
  <si>
    <t>1c.</t>
  </si>
  <si>
    <t>1d.</t>
  </si>
  <si>
    <t>1e.</t>
  </si>
  <si>
    <t>1f.</t>
  </si>
  <si>
    <t>IN-PROCESS</t>
  </si>
  <si>
    <t>2b.</t>
  </si>
  <si>
    <t>2a.</t>
  </si>
  <si>
    <t>2c.</t>
  </si>
  <si>
    <t>2d.</t>
  </si>
  <si>
    <t>2e.</t>
  </si>
  <si>
    <t>2f.</t>
  </si>
  <si>
    <t>3a.</t>
  </si>
  <si>
    <t>3b.</t>
  </si>
  <si>
    <t>3c.</t>
  </si>
  <si>
    <t>3d.</t>
  </si>
  <si>
    <t>3e.</t>
  </si>
  <si>
    <t>SHIPPING &amp; PACKAGING</t>
  </si>
  <si>
    <t>4b.</t>
  </si>
  <si>
    <t>4c.</t>
  </si>
  <si>
    <t>4d.</t>
  </si>
  <si>
    <t>4e.</t>
  </si>
  <si>
    <t>INSPECTION &amp; EQUIPMENT CONTROL</t>
  </si>
  <si>
    <t>5a.</t>
  </si>
  <si>
    <t>4a.</t>
  </si>
  <si>
    <t>5b.</t>
  </si>
  <si>
    <t>5c.</t>
  </si>
  <si>
    <t>5d.</t>
  </si>
  <si>
    <t>5e.</t>
  </si>
  <si>
    <t>5f.</t>
  </si>
  <si>
    <t>NON-CONFORMING</t>
  </si>
  <si>
    <t>6a.</t>
  </si>
  <si>
    <t>6b.</t>
  </si>
  <si>
    <t>6c.</t>
  </si>
  <si>
    <t>6d.</t>
  </si>
  <si>
    <t>6e.</t>
  </si>
  <si>
    <t>6f.</t>
  </si>
  <si>
    <t>COMMUNICATION &amp; DOCUMENTATION</t>
  </si>
  <si>
    <t>7a.</t>
  </si>
  <si>
    <t>7b.</t>
  </si>
  <si>
    <t>7c.</t>
  </si>
  <si>
    <t>7d.</t>
  </si>
  <si>
    <t>7e.</t>
  </si>
  <si>
    <t>7f.</t>
  </si>
  <si>
    <t>PLANNING &amp; PREVENTION</t>
  </si>
  <si>
    <t>9a.</t>
  </si>
  <si>
    <t>9b.</t>
  </si>
  <si>
    <t>9c.</t>
  </si>
  <si>
    <t>9d.</t>
  </si>
  <si>
    <t>9e.</t>
  </si>
  <si>
    <t>9f.</t>
  </si>
  <si>
    <t>DELIVERY &amp; INVENTORY</t>
  </si>
  <si>
    <t>10a.</t>
  </si>
  <si>
    <t>10b.</t>
  </si>
  <si>
    <t>10c.</t>
  </si>
  <si>
    <t>10d.</t>
  </si>
  <si>
    <t>10e.</t>
  </si>
  <si>
    <t>10f.</t>
  </si>
  <si>
    <t>11a.</t>
  </si>
  <si>
    <t>11b.</t>
  </si>
  <si>
    <t>11c.</t>
  </si>
  <si>
    <t>12a.</t>
  </si>
  <si>
    <t>12b.</t>
  </si>
  <si>
    <t>13a.</t>
  </si>
  <si>
    <t>13b.</t>
  </si>
  <si>
    <t>13c.</t>
  </si>
  <si>
    <t>13d.</t>
  </si>
  <si>
    <t>14a.</t>
  </si>
  <si>
    <t>14b.</t>
  </si>
  <si>
    <t>14c.</t>
  </si>
  <si>
    <t>14d.</t>
  </si>
  <si>
    <t>has been found to be:</t>
  </si>
  <si>
    <t>REMARKS</t>
  </si>
  <si>
    <t>Date:</t>
  </si>
  <si>
    <t>Supplier Name</t>
  </si>
  <si>
    <t>Street Address</t>
  </si>
  <si>
    <t>Date</t>
  </si>
  <si>
    <t>Comments/Notes</t>
  </si>
  <si>
    <t xml:space="preserve">City </t>
  </si>
  <si>
    <t xml:space="preserve">Telephone </t>
  </si>
  <si>
    <t>E-mail</t>
  </si>
  <si>
    <t>Fax</t>
  </si>
  <si>
    <t>President (GM)</t>
  </si>
  <si>
    <t>Production/Operations Manager</t>
  </si>
  <si>
    <t>Sales Manager</t>
  </si>
  <si>
    <t>Acceptable</t>
  </si>
  <si>
    <t>Scoring:</t>
  </si>
  <si>
    <t>Personnel Assigned to Matrix</t>
  </si>
  <si>
    <t>Supplier Quality Action Plan</t>
  </si>
  <si>
    <t>No.</t>
  </si>
  <si>
    <t>Action items</t>
  </si>
  <si>
    <t>Individuals Responsible</t>
  </si>
  <si>
    <t>Date Initiated</t>
  </si>
  <si>
    <t>Target Date</t>
  </si>
  <si>
    <t>Actual Comp.</t>
  </si>
  <si>
    <t>CONTINUOUS IMPROVEMENT PLAN</t>
  </si>
  <si>
    <t>Lincoln Electric Representative</t>
  </si>
  <si>
    <t xml:space="preserve">            TOTAL POSSIBLE POINTS</t>
  </si>
  <si>
    <t>4f.</t>
  </si>
  <si>
    <t>3f.</t>
  </si>
  <si>
    <t>11d.</t>
  </si>
  <si>
    <t>11e.</t>
  </si>
  <si>
    <t>11f.</t>
  </si>
  <si>
    <t>12c.</t>
  </si>
  <si>
    <t>12d.</t>
  </si>
  <si>
    <t>12e.</t>
  </si>
  <si>
    <t>12f.</t>
  </si>
  <si>
    <t>13e.</t>
  </si>
  <si>
    <t>13f.</t>
  </si>
  <si>
    <t>14e.</t>
  </si>
  <si>
    <t>14f.</t>
  </si>
  <si>
    <t>Status:</t>
  </si>
  <si>
    <t>Supplier Quality Action Planning</t>
  </si>
  <si>
    <t>Supplier Quality Audit</t>
  </si>
  <si>
    <t>Site Assessment Supplier Quality Audit</t>
  </si>
  <si>
    <t xml:space="preserve">  Supplier Results Summary</t>
  </si>
  <si>
    <t>COMMENTS</t>
  </si>
  <si>
    <t>STRATEGIC / TECHNICAL PLANNING</t>
  </si>
  <si>
    <t>Site Assessment</t>
  </si>
  <si>
    <t>Total Value</t>
  </si>
  <si>
    <t>DOCUMENTATION</t>
  </si>
  <si>
    <t>PLANNING &amp; TRAINING</t>
  </si>
  <si>
    <t>STRATEGIC/ TECHNICAL PLANNING</t>
  </si>
  <si>
    <t xml:space="preserve">Is all incoming material identified to prevent mixing and misuse of defective stock and maintain lot control where required?   </t>
  </si>
  <si>
    <t xml:space="preserve">Are there adequate written instructions for the process performed and instruction is reasonable?  </t>
  </si>
  <si>
    <t xml:space="preserve">Is there an effective traceability system for in-process material identification, inspection status and handling of in-process material? </t>
  </si>
  <si>
    <t xml:space="preserve">Are there written instructions for final inspection? </t>
  </si>
  <si>
    <t xml:space="preserve">Are adequate final inspection records being retained? </t>
  </si>
  <si>
    <t xml:space="preserve">Who has the responsibility for final inspection and is it documented? </t>
  </si>
  <si>
    <t xml:space="preserve">Are packaging, storage and shipment methods adequate for protection of product quality?                     </t>
  </si>
  <si>
    <t>MAJOR/ MINOR/ OFI</t>
  </si>
  <si>
    <t>Any nonconformity that would result in the probable shipment of nonconforming product or</t>
  </si>
  <si>
    <t>Instruction for Auditor application of rating</t>
  </si>
  <si>
    <t>section for a supplier that is a distributor and does not have any manufacturing.</t>
  </si>
  <si>
    <t>A nonconformity that is likely to result in the failure of the quality management system or</t>
  </si>
  <si>
    <t>A failure evident in some part of the documented quality management system relative to</t>
  </si>
  <si>
    <t>A failure evident in a single observed lapse in following one item of the auditee's quality</t>
  </si>
  <si>
    <t>Example: Incorrect customer requirements stated on internal specifications used for</t>
  </si>
  <si>
    <t xml:space="preserve">Example: A design review that has not been signed-off by appropriate designated </t>
  </si>
  <si>
    <t xml:space="preserve">Example: Internal requirement is to check two items per pallet, but only one </t>
  </si>
  <si>
    <t xml:space="preserve">they are all current and the auditee is able to demonstrate that no defective product </t>
  </si>
  <si>
    <t xml:space="preserve">Example: One micrometer is not current for calibration. When others are checked,  </t>
  </si>
  <si>
    <t>Opportunity for Improvement (OFI)</t>
  </si>
  <si>
    <t>Minor Nonconformance (Minor)</t>
  </si>
  <si>
    <t>Major Nonconformance (Major)</t>
  </si>
  <si>
    <t>Guidelines to Categorizing Nonconformances</t>
  </si>
  <si>
    <t>A nonconformity that is not likely to result in the failure of the quality management system</t>
  </si>
  <si>
    <t xml:space="preserve">An opportunity for the supplier to make a step change improvement to an existing </t>
  </si>
  <si>
    <t>Do records of receiving exist and do you use the data from trends to take action with suppliers? Short Answer (Sentence form).</t>
  </si>
  <si>
    <t>Is there a required sign-off for changes made after initial contract review? Please list who signs off and their position.</t>
  </si>
  <si>
    <t>Do you have a procedure to prevent the disposition and/or shipment of defective material?  Short Answer (Sentence form).</t>
  </si>
  <si>
    <t>Do you have a record recovery contingency plan？ Short Answer (Sentence form).</t>
  </si>
  <si>
    <t>data acquisition tools used to control the process, Pareto charts, X bar &amp; R charts of critical measurements etc...</t>
  </si>
  <si>
    <t>Audit Number</t>
  </si>
  <si>
    <t>CAPAs</t>
  </si>
  <si>
    <t xml:space="preserve">What is the design capability of the supplier's business? To what degree has the supplier been involved in the design of their current products? How many designers in your company? Does the organization partner with another plant, headquarters or another company for design responsibility?      </t>
  </si>
  <si>
    <t xml:space="preserve">Date : </t>
  </si>
  <si>
    <t>has been released as a result of product acceptance with the non-current micrometer.</t>
  </si>
  <si>
    <t>Example: No internal audit system is implemented.</t>
  </si>
  <si>
    <t>Example: No revision control on specifications, records and forms.</t>
  </si>
  <si>
    <t>release of the product.</t>
  </si>
  <si>
    <t>personnel in which the product has been put into production.</t>
  </si>
  <si>
    <t>Example: No revision control on records.</t>
  </si>
  <si>
    <t>is being checked.</t>
  </si>
  <si>
    <t>Example: Implementation of SPC (Statistical Process Control).</t>
  </si>
  <si>
    <t>that rating to determine areas of weakness.</t>
  </si>
  <si>
    <t xml:space="preserve">Example: Adding an effectiveness rating to closed Corrective Actions and using </t>
  </si>
  <si>
    <t>Example: Implement a 6 sigma program or cost of poor quality program.</t>
  </si>
  <si>
    <t>Evidence of the absence or total breakdown of a system to meet quality system requirements.</t>
  </si>
  <si>
    <t>result in the failure or usability of the product for the intended purpose.</t>
  </si>
  <si>
    <t>its ability to assure controlled processes or products.</t>
  </si>
  <si>
    <t>or reduce its ability to assure controlled processes or products.</t>
  </si>
  <si>
    <t>an applicable standard / requirement / specification.</t>
  </si>
  <si>
    <t>management system.</t>
  </si>
  <si>
    <t xml:space="preserve">An opportunity for the supplier to improve either a production process or business process. </t>
  </si>
  <si>
    <t xml:space="preserve">conforming process. </t>
  </si>
  <si>
    <t>An opportunity for the supplier to implement an advanced quality technique.</t>
  </si>
  <si>
    <t>Multiple minor nonconformities found against one requirement.</t>
  </si>
  <si>
    <t>Guidelines to Completing the Continuous Improvement Plan</t>
  </si>
  <si>
    <t xml:space="preserve">Are all the requirements for shipping and packaging covered per the requirements of the customers specifications? </t>
  </si>
  <si>
    <t xml:space="preserve">Is there a schedule preventative maintenance system in place? </t>
  </si>
  <si>
    <t xml:space="preserve">Are materials clearly identified and segregated from mixing?  </t>
  </si>
  <si>
    <t xml:space="preserve">Is production equipment adequately maintained?                                                </t>
  </si>
  <si>
    <t xml:space="preserve">Are finished material inspected to insure the contract requirements have been met?                                       </t>
  </si>
  <si>
    <t>System</t>
  </si>
  <si>
    <t>Implementation</t>
  </si>
  <si>
    <t>Rating Value</t>
  </si>
  <si>
    <t xml:space="preserve">Are adequate written instruction and specifications available for incoming inspection? </t>
  </si>
  <si>
    <t xml:space="preserve">Are raw materials identified and traced to test or certification? </t>
  </si>
  <si>
    <t>Continuous Improvement</t>
  </si>
  <si>
    <t>Chief Operating Officer (COO)</t>
  </si>
  <si>
    <t>Does the Quality Manual describe the quality system, including the quality policy, quality objective and the organization chart of the organization?</t>
  </si>
  <si>
    <t xml:space="preserve">Is temperature and humidity monitored and shelf life controlled if applicable?  </t>
  </si>
  <si>
    <t xml:space="preserve">Are supplier evaluation executed based on supplier past performance and on-site audit conducted if necessary?  </t>
  </si>
  <si>
    <t>Strength /</t>
  </si>
  <si>
    <t>Weakness</t>
  </si>
  <si>
    <t>Percent</t>
  </si>
  <si>
    <t>Type of Audit</t>
  </si>
  <si>
    <t>Initial Sourcing</t>
  </si>
  <si>
    <t>Periodic Audit</t>
  </si>
  <si>
    <t>Follow-up Audit</t>
  </si>
  <si>
    <t>Other - List below</t>
  </si>
  <si>
    <t xml:space="preserve">Subject to the recommendation and supplier commitments herein, the quality system  </t>
  </si>
  <si>
    <t>Business Review</t>
  </si>
  <si>
    <t>Company Name</t>
  </si>
  <si>
    <t>Division</t>
  </si>
  <si>
    <t>City</t>
  </si>
  <si>
    <t>State/Province</t>
  </si>
  <si>
    <t>Country</t>
  </si>
  <si>
    <t>Postal / Zip Code</t>
  </si>
  <si>
    <t>Basic Information</t>
  </si>
  <si>
    <t>Manufacturer</t>
  </si>
  <si>
    <t>Distributor</t>
  </si>
  <si>
    <t>Service</t>
  </si>
  <si>
    <t>Yes / No</t>
  </si>
  <si>
    <t>Design Responsible</t>
  </si>
  <si>
    <t>Contacts</t>
  </si>
  <si>
    <t>Phone</t>
  </si>
  <si>
    <t>Quality Manager (Director)</t>
  </si>
  <si>
    <t>List other contacts</t>
  </si>
  <si>
    <t>Technical / R&amp;D Manager</t>
  </si>
  <si>
    <t>Zip Code</t>
  </si>
  <si>
    <t>State / Province</t>
  </si>
  <si>
    <t>Title</t>
  </si>
  <si>
    <t>Name</t>
  </si>
  <si>
    <t>Other Representatives</t>
  </si>
  <si>
    <t>Email</t>
  </si>
  <si>
    <t>Company Statistics</t>
  </si>
  <si>
    <t>Yes / No :</t>
  </si>
  <si>
    <t>Number of Employees</t>
  </si>
  <si>
    <t>Unionized (Yes / No):</t>
  </si>
  <si>
    <t>List Union</t>
  </si>
  <si>
    <t>Typical number of shifts</t>
  </si>
  <si>
    <t>Typical # of hrs./week</t>
  </si>
  <si>
    <t>Plant square feet</t>
  </si>
  <si>
    <t>(New, Good, Fair, Poor)</t>
  </si>
  <si>
    <t>Condition of facility</t>
  </si>
  <si>
    <t>Own / Lease</t>
  </si>
  <si>
    <t>List other locations</t>
  </si>
  <si>
    <t>Percent of Sales:  1</t>
  </si>
  <si>
    <t>Percent Capacity in use</t>
  </si>
  <si>
    <t>CONTRACT REVIEW &amp; ORDER ENTRY</t>
  </si>
  <si>
    <t xml:space="preserve">Are Lincoln revisions documented through-out the system to ensure that product is made to current revisions?  </t>
  </si>
  <si>
    <t xml:space="preserve">Are Lincoln requirements reviewed to ensure that they can be met? </t>
  </si>
  <si>
    <t xml:space="preserve">How does the supplier ensure materials are fit for use?   </t>
  </si>
  <si>
    <t xml:space="preserve">Is there a sampling plan for incoming inspection? Are Certificate of Analysis received and filed? </t>
  </si>
  <si>
    <t xml:space="preserve">Are adequate receiving records retained? Are actions taken when a trend is identified of poor quality of material which may include resourcing?                                            </t>
  </si>
  <si>
    <t xml:space="preserve">Is the status of parts/material adequately identified in moving from one operation to another? </t>
  </si>
  <si>
    <t xml:space="preserve">Is sampling inspection, when applicable, performed in compliance with established, recognized standards? </t>
  </si>
  <si>
    <t>Is there adequate control if the requirements are changed after the initial contract review to guarantee the product is produced under correct conditions?  Are there required sign-off to ensure authorization?</t>
  </si>
  <si>
    <t>Supplier Comment</t>
  </si>
  <si>
    <t xml:space="preserve">Are there written packaging instructions? Are there provisions for special packaging?  </t>
  </si>
  <si>
    <t>Rating</t>
  </si>
  <si>
    <t>Number of Scores</t>
  </si>
  <si>
    <t>N/A</t>
  </si>
  <si>
    <t>List Union contract expire date</t>
  </si>
  <si>
    <t>Annual Sales (In $'s):</t>
  </si>
  <si>
    <t>Plant square meters</t>
  </si>
  <si>
    <t>Select either Sq. Ft. or Sq. Mt.</t>
  </si>
  <si>
    <t>Age of facility (in years)</t>
  </si>
  <si>
    <t>Year Built</t>
  </si>
  <si>
    <r>
      <t>6</t>
    </r>
    <r>
      <rPr>
        <b/>
        <sz val="10"/>
        <color indexed="10"/>
        <rFont val="Arial"/>
        <family val="2"/>
      </rPr>
      <t xml:space="preserve"> days of </t>
    </r>
    <r>
      <rPr>
        <b/>
        <sz val="10"/>
        <color indexed="57"/>
        <rFont val="Arial"/>
        <family val="2"/>
      </rPr>
      <t>24</t>
    </r>
    <r>
      <rPr>
        <b/>
        <sz val="10"/>
        <color indexed="10"/>
        <rFont val="Arial"/>
        <family val="2"/>
      </rPr>
      <t xml:space="preserve"> hours possible to run</t>
    </r>
  </si>
  <si>
    <r>
      <t xml:space="preserve">Example: </t>
    </r>
    <r>
      <rPr>
        <b/>
        <sz val="10"/>
        <color indexed="48"/>
        <rFont val="Arial"/>
        <family val="2"/>
      </rPr>
      <t>2</t>
    </r>
    <r>
      <rPr>
        <b/>
        <sz val="10"/>
        <color indexed="10"/>
        <rFont val="Arial"/>
        <family val="2"/>
      </rPr>
      <t xml:space="preserve"> shifts of </t>
    </r>
    <r>
      <rPr>
        <b/>
        <sz val="10"/>
        <color indexed="48"/>
        <rFont val="Arial"/>
        <family val="2"/>
      </rPr>
      <t>10</t>
    </r>
    <r>
      <rPr>
        <b/>
        <sz val="10"/>
        <color indexed="10"/>
        <rFont val="Arial"/>
        <family val="2"/>
      </rPr>
      <t xml:space="preserve"> hours for </t>
    </r>
    <r>
      <rPr>
        <b/>
        <sz val="10"/>
        <color indexed="48"/>
        <rFont val="Arial"/>
        <family val="2"/>
      </rPr>
      <t>5</t>
    </r>
    <r>
      <rPr>
        <b/>
        <sz val="10"/>
        <color indexed="10"/>
        <rFont val="Arial"/>
        <family val="2"/>
      </rPr>
      <t xml:space="preserve"> days, running </t>
    </r>
    <r>
      <rPr>
        <b/>
        <sz val="10"/>
        <color indexed="8"/>
        <rFont val="Arial"/>
        <family val="2"/>
      </rPr>
      <t>8</t>
    </r>
    <r>
      <rPr>
        <b/>
        <sz val="10"/>
        <color indexed="10"/>
        <rFont val="Arial"/>
        <family val="2"/>
      </rPr>
      <t xml:space="preserve"> of </t>
    </r>
    <r>
      <rPr>
        <b/>
        <sz val="10"/>
        <color indexed="8"/>
        <rFont val="Arial"/>
        <family val="2"/>
      </rPr>
      <t>12</t>
    </r>
    <r>
      <rPr>
        <b/>
        <sz val="10"/>
        <color indexed="10"/>
        <rFont val="Arial"/>
        <family val="2"/>
      </rPr>
      <t xml:space="preserve"> lines</t>
    </r>
  </si>
  <si>
    <r>
      <t>(</t>
    </r>
    <r>
      <rPr>
        <b/>
        <sz val="10"/>
        <color indexed="48"/>
        <rFont val="Arial"/>
        <family val="2"/>
      </rPr>
      <t>2</t>
    </r>
    <r>
      <rPr>
        <b/>
        <sz val="10"/>
        <color indexed="10"/>
        <rFont val="Arial"/>
        <family val="2"/>
      </rPr>
      <t>*</t>
    </r>
    <r>
      <rPr>
        <b/>
        <sz val="10"/>
        <color indexed="48"/>
        <rFont val="Arial"/>
        <family val="2"/>
      </rPr>
      <t>10</t>
    </r>
    <r>
      <rPr>
        <b/>
        <sz val="10"/>
        <color indexed="10"/>
        <rFont val="Arial"/>
        <family val="2"/>
      </rPr>
      <t>*</t>
    </r>
    <r>
      <rPr>
        <b/>
        <sz val="10"/>
        <color indexed="48"/>
        <rFont val="Arial"/>
        <family val="2"/>
      </rPr>
      <t>5</t>
    </r>
    <r>
      <rPr>
        <b/>
        <sz val="10"/>
        <color indexed="10"/>
        <rFont val="Arial"/>
        <family val="2"/>
      </rPr>
      <t>)/(</t>
    </r>
    <r>
      <rPr>
        <b/>
        <sz val="10"/>
        <color indexed="57"/>
        <rFont val="Arial"/>
        <family val="2"/>
      </rPr>
      <t>6</t>
    </r>
    <r>
      <rPr>
        <b/>
        <sz val="10"/>
        <color indexed="10"/>
        <rFont val="Arial"/>
        <family val="2"/>
      </rPr>
      <t>*</t>
    </r>
    <r>
      <rPr>
        <b/>
        <sz val="10"/>
        <color indexed="57"/>
        <rFont val="Arial"/>
        <family val="2"/>
      </rPr>
      <t>24</t>
    </r>
    <r>
      <rPr>
        <b/>
        <sz val="10"/>
        <color indexed="10"/>
        <rFont val="Arial"/>
        <family val="2"/>
      </rPr>
      <t>) equals 69% --&gt; * (</t>
    </r>
    <r>
      <rPr>
        <b/>
        <sz val="10"/>
        <color indexed="8"/>
        <rFont val="Arial"/>
        <family val="2"/>
      </rPr>
      <t>8</t>
    </r>
    <r>
      <rPr>
        <b/>
        <sz val="10"/>
        <color indexed="10"/>
        <rFont val="Arial"/>
        <family val="2"/>
      </rPr>
      <t>/</t>
    </r>
    <r>
      <rPr>
        <b/>
        <sz val="10"/>
        <color indexed="8"/>
        <rFont val="Arial"/>
        <family val="2"/>
      </rPr>
      <t>12</t>
    </r>
    <r>
      <rPr>
        <b/>
        <sz val="10"/>
        <color indexed="10"/>
        <rFont val="Arial"/>
        <family val="2"/>
      </rPr>
      <t>) equals</t>
    </r>
    <r>
      <rPr>
        <b/>
        <sz val="10"/>
        <color indexed="8"/>
        <rFont val="Arial"/>
        <family val="2"/>
      </rPr>
      <t xml:space="preserve"> </t>
    </r>
    <r>
      <rPr>
        <b/>
        <u/>
        <sz val="12"/>
        <color indexed="8"/>
        <rFont val="Arial"/>
        <family val="2"/>
      </rPr>
      <t>47% capacity</t>
    </r>
  </si>
  <si>
    <t>Business Continuity / Succession / Disaster Recovery Plans</t>
  </si>
  <si>
    <t xml:space="preserve">Are they identified as to calibration status (prior cal date, date due, cal persons initials)? </t>
  </si>
  <si>
    <t xml:space="preserve">Is the process and/or quality system investigated to determine probable cause? Are preventative action measures employed? </t>
  </si>
  <si>
    <t>Is there a provision within the system to notify the customer if there is a potential shipment of nonconforming material?</t>
  </si>
  <si>
    <t>Is there a system to ensure engineering change notification are being implemented? Review at least one Lincoln drawing if available.</t>
  </si>
  <si>
    <t xml:space="preserve">Is there a procedure to control documents, including internal/external documents and quality records? Does it include revision control?                                  </t>
  </si>
  <si>
    <t>Is there a process to notify Lincoln if delivery will not meet Lincolns documented delivery date? Is this tracked and actions taken to improve?</t>
  </si>
  <si>
    <t xml:space="preserve">Is a training matrix maintained to ensure proper resource utilization? Are on the job training hours documented? </t>
  </si>
  <si>
    <t xml:space="preserve">Is the record of Management Review retained? Are action items listed, tracked and closed as a result of this review?  </t>
  </si>
  <si>
    <t>Are their periodic management reviews performed? Who is responsible? Is the attendance listed on the record of this review? Is there adequate representation of Management (i.e. Quality, Manufacturing, Engineering, Top Manager at facility)?</t>
  </si>
  <si>
    <r>
      <t xml:space="preserve">Are Process Maps, Root Cause Analysis, </t>
    </r>
    <r>
      <rPr>
        <b/>
        <u/>
        <sz val="8"/>
        <color indexed="8"/>
        <rFont val="Arial"/>
        <family val="2"/>
      </rPr>
      <t>C</t>
    </r>
    <r>
      <rPr>
        <sz val="8"/>
        <color indexed="8"/>
        <rFont val="Arial"/>
      </rPr>
      <t xml:space="preserve">ause &amp; </t>
    </r>
    <r>
      <rPr>
        <b/>
        <u/>
        <sz val="8"/>
        <color indexed="8"/>
        <rFont val="Arial"/>
        <family val="2"/>
      </rPr>
      <t>E</t>
    </r>
    <r>
      <rPr>
        <sz val="8"/>
        <color indexed="8"/>
        <rFont val="Arial"/>
      </rPr>
      <t xml:space="preserve">ffect diagrams, Fish-bone diagrams, </t>
    </r>
    <r>
      <rPr>
        <b/>
        <u/>
        <sz val="8"/>
        <color indexed="8"/>
        <rFont val="Arial"/>
        <family val="2"/>
      </rPr>
      <t>F</t>
    </r>
    <r>
      <rPr>
        <sz val="8"/>
        <color indexed="8"/>
        <rFont val="Arial"/>
      </rPr>
      <t xml:space="preserve">ailure </t>
    </r>
    <r>
      <rPr>
        <b/>
        <u/>
        <sz val="8"/>
        <color indexed="8"/>
        <rFont val="Arial"/>
        <family val="2"/>
      </rPr>
      <t>M</t>
    </r>
    <r>
      <rPr>
        <sz val="8"/>
        <color indexed="8"/>
        <rFont val="Arial"/>
      </rPr>
      <t xml:space="preserve">odes and </t>
    </r>
    <r>
      <rPr>
        <b/>
        <u/>
        <sz val="8"/>
        <color indexed="8"/>
        <rFont val="Arial"/>
        <family val="2"/>
      </rPr>
      <t>E</t>
    </r>
    <r>
      <rPr>
        <sz val="8"/>
        <color indexed="8"/>
        <rFont val="Arial"/>
      </rPr>
      <t xml:space="preserve">ffects </t>
    </r>
    <r>
      <rPr>
        <b/>
        <u/>
        <sz val="8"/>
        <color indexed="8"/>
        <rFont val="Arial"/>
        <family val="2"/>
      </rPr>
      <t>A</t>
    </r>
    <r>
      <rPr>
        <sz val="8"/>
        <color indexed="8"/>
        <rFont val="Arial"/>
      </rPr>
      <t xml:space="preserve">nalysis or other process improvement techniques used? Are major/minor problem concept  applied to inspection and production control? 
</t>
    </r>
  </si>
  <si>
    <t>Who are the organizations major suppliers? Are they measured? Is their performance acceptable?</t>
  </si>
  <si>
    <t xml:space="preserve">Is there an Approved Suppliers List and is it update regularly? How are suppliers added or removed from the Approved Suppliers List?                                  </t>
  </si>
  <si>
    <t xml:space="preserve">Are internal audits conducted on a regular basis to assure continued compliance to procedures and requirements? Are auditor qualified based on documented criteria? Are the auditors independent of the area in which they are auditing?                    </t>
  </si>
  <si>
    <r>
      <t xml:space="preserve">Is there an audit schedule? Are </t>
    </r>
    <r>
      <rPr>
        <b/>
        <sz val="8"/>
        <color indexed="8"/>
        <rFont val="Arial"/>
        <family val="2"/>
      </rPr>
      <t>Process</t>
    </r>
    <r>
      <rPr>
        <sz val="8"/>
        <color indexed="8"/>
        <rFont val="Arial"/>
      </rPr>
      <t xml:space="preserve"> (i.e. production of part), </t>
    </r>
    <r>
      <rPr>
        <b/>
        <sz val="8"/>
        <color indexed="8"/>
        <rFont val="Arial"/>
        <family val="2"/>
      </rPr>
      <t>Procedure</t>
    </r>
    <r>
      <rPr>
        <sz val="8"/>
        <color indexed="8"/>
        <rFont val="Arial"/>
      </rPr>
      <t xml:space="preserve"> (i.e. chemical analysis for release of product), and </t>
    </r>
    <r>
      <rPr>
        <b/>
        <sz val="8"/>
        <color indexed="8"/>
        <rFont val="Arial"/>
        <family val="2"/>
      </rPr>
      <t>System</t>
    </r>
    <r>
      <rPr>
        <sz val="8"/>
        <color indexed="8"/>
        <rFont val="Arial"/>
      </rPr>
      <t xml:space="preserve"> (i.e. entire quality manual, with a focus on achievement of management objectives - scrap, warranty, and other </t>
    </r>
    <r>
      <rPr>
        <b/>
        <u/>
        <sz val="8"/>
        <color indexed="8"/>
        <rFont val="Arial"/>
        <family val="2"/>
      </rPr>
      <t>K</t>
    </r>
    <r>
      <rPr>
        <sz val="8"/>
        <color indexed="8"/>
        <rFont val="Arial"/>
      </rPr>
      <t xml:space="preserve">ey </t>
    </r>
    <r>
      <rPr>
        <b/>
        <u/>
        <sz val="8"/>
        <color indexed="8"/>
        <rFont val="Arial"/>
        <family val="2"/>
      </rPr>
      <t>P</t>
    </r>
    <r>
      <rPr>
        <sz val="8"/>
        <color indexed="8"/>
        <rFont val="Arial"/>
      </rPr>
      <t xml:space="preserve">erformance </t>
    </r>
    <r>
      <rPr>
        <b/>
        <u/>
        <sz val="8"/>
        <color indexed="8"/>
        <rFont val="Arial"/>
        <family val="2"/>
      </rPr>
      <t>I</t>
    </r>
    <r>
      <rPr>
        <sz val="8"/>
        <color indexed="8"/>
        <rFont val="Arial"/>
      </rPr>
      <t>ndicators) audits performed to the audit schedule?</t>
    </r>
  </si>
  <si>
    <t xml:space="preserve">Who reviews purchase orders? Do they have the technical background to ensure that Lincoln requirements are met? </t>
  </si>
  <si>
    <t xml:space="preserve">Do instructions include characteristics, criteria, frequency, responsibility and segregation of non-conforming material? </t>
  </si>
  <si>
    <t xml:space="preserve">Do job descriptions exist? Is training recorded and evaluated?                                     </t>
  </si>
  <si>
    <r>
      <t xml:space="preserve">Is </t>
    </r>
    <r>
      <rPr>
        <b/>
        <u/>
        <sz val="8"/>
        <color indexed="8"/>
        <rFont val="Arial"/>
        <family val="2"/>
      </rPr>
      <t>F</t>
    </r>
    <r>
      <rPr>
        <sz val="8"/>
        <color indexed="8"/>
        <rFont val="Arial"/>
      </rPr>
      <t>irst</t>
    </r>
    <r>
      <rPr>
        <b/>
        <u/>
        <sz val="8"/>
        <color indexed="8"/>
        <rFont val="Arial"/>
        <family val="2"/>
      </rPr>
      <t xml:space="preserve"> I</t>
    </r>
    <r>
      <rPr>
        <sz val="8"/>
        <color indexed="8"/>
        <rFont val="Arial"/>
      </rPr>
      <t>n -</t>
    </r>
    <r>
      <rPr>
        <b/>
        <u/>
        <sz val="8"/>
        <color indexed="8"/>
        <rFont val="Arial"/>
        <family val="2"/>
      </rPr>
      <t xml:space="preserve"> F</t>
    </r>
    <r>
      <rPr>
        <sz val="8"/>
        <color indexed="8"/>
        <rFont val="Arial"/>
      </rPr>
      <t xml:space="preserve">irst </t>
    </r>
    <r>
      <rPr>
        <b/>
        <u/>
        <sz val="8"/>
        <color indexed="8"/>
        <rFont val="Arial"/>
        <family val="2"/>
      </rPr>
      <t>O</t>
    </r>
    <r>
      <rPr>
        <sz val="8"/>
        <color indexed="8"/>
        <rFont val="Arial"/>
      </rPr>
      <t xml:space="preserve">ut utilized for inventory? If no, does the organization have a way to ensure that traceability can be established when changes in material could alter the performance of the product for the customer? </t>
    </r>
  </si>
  <si>
    <t>Is there a specific person or department that is responsible for providing technical expertise for quality problems identified by customers? Is this person or department at this specific location or at another facility or corporate headquarters?</t>
  </si>
  <si>
    <t>Is there a system to measure the customer satisfaction to continuous improvement? Are surveys used? If main customer feedback is customer complaints, review at least one Supplier Corrective Action request from Lincoln if available. If none from Lincoln, review any other customer complaint.</t>
  </si>
  <si>
    <t>Are Corrective / Preventive actions documented as a result of audit findings? Is follow-up validation by personnel independent of the area of review completed and documented?</t>
  </si>
  <si>
    <t>QUALITY OBJECTIVES &amp; INTERNAL AUDIT</t>
  </si>
  <si>
    <t>If Lease, expire date</t>
  </si>
  <si>
    <t>How is capacity measured? (i.e. people, equipment, combination etc.)</t>
  </si>
  <si>
    <t>Contract Review &amp; Order Entry</t>
  </si>
  <si>
    <t>Who reviews purchase orders? Please list.</t>
  </si>
  <si>
    <t>Receiving Process</t>
  </si>
  <si>
    <t>1.0</t>
  </si>
  <si>
    <t>2.0</t>
  </si>
  <si>
    <t>3.0</t>
  </si>
  <si>
    <t>In-Process</t>
  </si>
  <si>
    <t>Are there procedures to prevent mixing of product during material change, and work order change? Please list.</t>
  </si>
  <si>
    <t>4.0</t>
  </si>
  <si>
    <t>FINAL INSPECTION</t>
  </si>
  <si>
    <t>Final Inspection</t>
  </si>
  <si>
    <t>Position</t>
  </si>
  <si>
    <t>Do you inspect finished products to insure the contract requirements have been met? Please list any significant attributes.</t>
  </si>
  <si>
    <t>5.0</t>
  </si>
  <si>
    <t>Shipping &amp; Packaging</t>
  </si>
  <si>
    <t>8a.</t>
  </si>
  <si>
    <t>8b.</t>
  </si>
  <si>
    <t>8c.</t>
  </si>
  <si>
    <t>8d.</t>
  </si>
  <si>
    <t>8e.</t>
  </si>
  <si>
    <t>8f.</t>
  </si>
  <si>
    <t>6.0</t>
  </si>
  <si>
    <t>Inspection &amp; Equipment Control</t>
  </si>
  <si>
    <t>Are gages, test/inspection and equipment used for product release checked by a formal system and records maintained? Does the system include specified intervals and a requirement for Corrective action if equipment is found to be beyond requirements?</t>
  </si>
  <si>
    <t>7.0</t>
  </si>
  <si>
    <t>Non-Conforming</t>
  </si>
  <si>
    <t>Who can disposition non-conforming material? Please list.</t>
  </si>
  <si>
    <t>Does the organization have a procedure to prevent the disposition and/or shipment of defective material? Who can disposition material?</t>
  </si>
  <si>
    <t xml:space="preserve">Are corrective actions documented for non-conforming material based on recurring defects?                              </t>
  </si>
  <si>
    <t xml:space="preserve">Is non-conforming material identified and segregated from conforming material where practical? When not practical is it clearly identified? Review material on floor.          </t>
  </si>
  <si>
    <t>8.0</t>
  </si>
  <si>
    <t>Documentation</t>
  </si>
  <si>
    <t xml:space="preserve">Do you have a policy on changes to records (i.e. no write-overs, no white-out, one line through old entry then initial and date etc.)? </t>
  </si>
  <si>
    <t xml:space="preserve">Are customer requirements reviewed and distributed before next run when customer's requirements are modified?                        </t>
  </si>
  <si>
    <t>9.0</t>
  </si>
  <si>
    <t>Planning and Training</t>
  </si>
  <si>
    <t>Who is responsible for scheduling production? Please list.</t>
  </si>
  <si>
    <t>Who is responsible for scheduling production? Do they have mechanisms in place to accommodate customer requests for expedites?</t>
  </si>
  <si>
    <t xml:space="preserve">Is proper acceptance of deviation of plant, materials, processes etc... gained from Lincoln prior to production? Are records of this activity kept?   </t>
  </si>
  <si>
    <r>
      <t xml:space="preserve">Is communication of </t>
    </r>
    <r>
      <rPr>
        <b/>
        <u/>
        <sz val="8"/>
        <color indexed="8"/>
        <rFont val="Arial"/>
        <family val="2"/>
      </rPr>
      <t>K</t>
    </r>
    <r>
      <rPr>
        <sz val="8"/>
        <color indexed="8"/>
        <rFont val="Arial"/>
      </rPr>
      <t xml:space="preserve">ey </t>
    </r>
    <r>
      <rPr>
        <b/>
        <u/>
        <sz val="8"/>
        <color indexed="8"/>
        <rFont val="Arial"/>
        <family val="2"/>
      </rPr>
      <t>P</t>
    </r>
    <r>
      <rPr>
        <sz val="8"/>
        <color indexed="8"/>
        <rFont val="Arial"/>
      </rPr>
      <t xml:space="preserve">erformance </t>
    </r>
    <r>
      <rPr>
        <b/>
        <u/>
        <sz val="8"/>
        <color indexed="8"/>
        <rFont val="Arial"/>
        <family val="2"/>
      </rPr>
      <t>I</t>
    </r>
    <r>
      <rPr>
        <sz val="8"/>
        <color indexed="8"/>
        <rFont val="Arial"/>
      </rPr>
      <t xml:space="preserve">ndicators such as scrap, warranty, on-time delivery, production efficiency etc... posted and/or review with all levels of the organization? Do they include attainment goals? </t>
    </r>
  </si>
  <si>
    <t xml:space="preserve">Are all records legible with no white-outs, write-overs etc...? Are they readily identifiable and retrievable? Is the retention time a minimum three years?   </t>
  </si>
  <si>
    <t xml:space="preserve">Are there established procedures for new product introduction/ transfer?  (i.e. stage gate design review, new work instruction, documentation check list, equipment checklist, conduct pilot run, pre-production, first-article review etc...)  </t>
  </si>
  <si>
    <t xml:space="preserve">Is there a training program in the organization? Does it include the determination of necessary competence and where applicable on the job training?                         </t>
  </si>
  <si>
    <t>10.0</t>
  </si>
  <si>
    <t>Delivery &amp; Inventory</t>
  </si>
  <si>
    <t>11.0</t>
  </si>
  <si>
    <t xml:space="preserve">Do you have the capacity to increase production? Please indicate by approximately what percentage and how long it would take. </t>
  </si>
  <si>
    <t>TOTAL EARNED POINTS</t>
  </si>
  <si>
    <t>BASE SCORE</t>
  </si>
  <si>
    <t>ADJUSTED TOTAL SCORE</t>
  </si>
  <si>
    <t>Bonus for Advanced Management Systems</t>
  </si>
  <si>
    <t xml:space="preserve">Do you use Statistical Process Control Techniques? This may include process mapping, capability studies, designed experiments, </t>
  </si>
  <si>
    <t>Environmental Performance</t>
  </si>
  <si>
    <t>Please complete the form for each item following the example called out in item # 0.</t>
  </si>
  <si>
    <t>The intent is for the Continuous Improvement Plan to be a living document. It should be</t>
  </si>
  <si>
    <t xml:space="preserve">used to document initial responses and then additional information or changes to dates </t>
  </si>
  <si>
    <t>A Lincoln representative will review and accept items that are completed.</t>
  </si>
  <si>
    <t>should be made on a regular basis and submitted to Lincoln.</t>
  </si>
  <si>
    <t>Lincoln may re-audit at some point in the future to validate that actions are effective.</t>
  </si>
  <si>
    <t>Please submit your initial response within 30 days of the closing conference call.</t>
  </si>
  <si>
    <t>applicable associated forms, data, charts etc…</t>
  </si>
  <si>
    <t>Opportunities for Improvement are areas identified by the auditor that are in compliance but</t>
  </si>
  <si>
    <t xml:space="preserve"> your organization may benefit from taking steps to implement either additional or advanced </t>
  </si>
  <si>
    <t xml:space="preserve">quality/management tools. </t>
  </si>
  <si>
    <t>See below for specific requirements based on the type of nonconformance identified.</t>
  </si>
  <si>
    <t xml:space="preserve">If implementation of a control or process is the outcome of the review, please include any </t>
  </si>
  <si>
    <t>Comments                                                                  (Include Objective Quality Evidence Provided)</t>
  </si>
  <si>
    <t>Do written instruction and specifications exist and are they available for incoming inspection? Please list reference(s).</t>
  </si>
  <si>
    <t xml:space="preserve">Do written instructions exist for the process performed prior final test? Please list reference(s). </t>
  </si>
  <si>
    <t>Please document these items on the attached Corrective Action form (CAPA Form).</t>
  </si>
  <si>
    <t>Do you have written instruction for final test and acceptance of the product. Please list.</t>
  </si>
  <si>
    <t xml:space="preserve">If the requirements are changed after the initial contract review is there a process to guarantee the product is produced under correct </t>
  </si>
  <si>
    <t xml:space="preserve">Does your calibration system include required intervals, check points and required corrective action if found to be out of tolerance? </t>
  </si>
  <si>
    <t xml:space="preserve">For items in the calibration system, are they identified with calibration status (cal. date, next cal. due date, person that </t>
  </si>
  <si>
    <t xml:space="preserve">Is non-conforming material identified and segregated from conforming material where practical? When not practical is it clearly </t>
  </si>
  <si>
    <t xml:space="preserve">Do you track non-conforming by quantity and/or dollars and categorize for trending? Are pareto charts or other graphing tools used? </t>
  </si>
  <si>
    <t xml:space="preserve">Is there a procedure to control documents, including internal/external documents and quality records? Does it include revision control?  </t>
  </si>
  <si>
    <t xml:space="preserve">How do you ensure customer requirements are reviewed and distributed before the next run when customer's requirements are modified?             </t>
  </si>
  <si>
    <t xml:space="preserve">Do you have procedures for new product introduction/ transfer?  (i.e. stage gate design review, new work instruction, conduct pilot run,  </t>
  </si>
  <si>
    <t xml:space="preserve">first-article review  etc...) </t>
  </si>
  <si>
    <t xml:space="preserve">Do you have a training program in the organization? Does it include the determination of necessary competence and/or on the job </t>
  </si>
  <si>
    <t>How do you manage inventory in on-site, off-site or supplier managed inventory programs to ensure uninterrupted supply to</t>
  </si>
  <si>
    <t xml:space="preserve">Is there a specific person or department that is responsible for providing technical expertise for quality problems identified by customers? </t>
  </si>
  <si>
    <t>Please list.</t>
  </si>
  <si>
    <t xml:space="preserve">Do you use Process Maps, Root Cause Analysis, Cause &amp; Effect diagrams, Failure Modes and Effects Analysis or other process </t>
  </si>
  <si>
    <t>improvement techniques? Please list.</t>
  </si>
  <si>
    <t xml:space="preserve">Do you conduct periodic management reviews? Who is responsible? Who attends? Is the attendance listed on the record of this </t>
  </si>
  <si>
    <t xml:space="preserve">Do you communicate Key Performance Indicators such as scrap, warranty, on-time delivery, production efficiency etc... to all levels of </t>
  </si>
  <si>
    <t xml:space="preserve">Do your POs list item(s) ordered, revisions, quantities, required delivery date etc...to ensure that your expectations are conveyed to </t>
  </si>
  <si>
    <t xml:space="preserve">Does purchasing department decide purchase order quantity and sourcing decisions according to supplier's past performance? </t>
  </si>
  <si>
    <t xml:space="preserve">Do you have a Cost of Poor Quality Program ? This will include the accumulation of Prevention costs, Appraisal costs, Internal error </t>
  </si>
  <si>
    <t xml:space="preserve">costs and External error costs. </t>
  </si>
  <si>
    <t>Do you have a 6 Sigma program? This will include projects that are executed to the DMAIC format (Define, Measure, Analyze,</t>
  </si>
  <si>
    <t>Improve and Control).</t>
  </si>
  <si>
    <t>Instructions to complete the Self Assessment</t>
  </si>
  <si>
    <t>Complete all Green shaded areas.</t>
  </si>
  <si>
    <t>Top Customers:                       1</t>
  </si>
  <si>
    <t>Give sufficient detail including listing specification number(s), form number(s) etc…</t>
  </si>
  <si>
    <t>Organization Chart</t>
  </si>
  <si>
    <t>Last two Management Review Records</t>
  </si>
  <si>
    <t>Job Descriptions</t>
  </si>
  <si>
    <t>Training Forms</t>
  </si>
  <si>
    <t>Last Internal Audit Cycle Records</t>
  </si>
  <si>
    <t>Corrective Action Records</t>
  </si>
  <si>
    <t>Approved Suppliers List</t>
  </si>
  <si>
    <t>Calibration Records</t>
  </si>
  <si>
    <t>Graph of Key Performance Indicators (Scrap, Warranty, Output, On-Time Delivery etc…)</t>
  </si>
  <si>
    <t xml:space="preserve">If we will be in your facility during the lunch time, please arrange for on-site delivery so that </t>
  </si>
  <si>
    <t>we can make the most of our time in your facility.</t>
  </si>
  <si>
    <t xml:space="preserve">Please be sure to send us your requirement of Personal Protective Equipment needed </t>
  </si>
  <si>
    <t xml:space="preserve">If some functions are done at the Corporate level, please have access via </t>
  </si>
  <si>
    <t>either prior to the auditor leaving the facility or during the closing conference call.</t>
  </si>
  <si>
    <t>It is our expectation that a plan is submitted to eliminate these types of nonconformances</t>
  </si>
  <si>
    <t>Objective quality evidence is required to close these items out.</t>
  </si>
  <si>
    <t>Supplier Internal CAPA #</t>
  </si>
  <si>
    <t>EXAMPLE</t>
  </si>
  <si>
    <t>It was found that there is no form number or revision on the final test sheet.</t>
  </si>
  <si>
    <t>Minor</t>
  </si>
  <si>
    <t>John Smith</t>
  </si>
  <si>
    <t>Implemented and consistent across all areas of the business</t>
  </si>
  <si>
    <t>General Result</t>
  </si>
  <si>
    <r>
      <t xml:space="preserve">Requirements exceeded - </t>
    </r>
    <r>
      <rPr>
        <b/>
        <sz val="12"/>
        <color indexed="8"/>
        <rFont val="Arial"/>
        <family val="2"/>
      </rPr>
      <t>Outstanding</t>
    </r>
  </si>
  <si>
    <t>Implementation is some areas or plan to implement defined</t>
  </si>
  <si>
    <t>Not Implemented in any areas</t>
  </si>
  <si>
    <r>
      <t xml:space="preserve">Some requirements met -         </t>
    </r>
    <r>
      <rPr>
        <b/>
        <sz val="12"/>
        <color indexed="8"/>
        <rFont val="Arial"/>
        <family val="2"/>
      </rPr>
      <t>Needs Improvement</t>
    </r>
  </si>
  <si>
    <r>
      <t xml:space="preserve">No requirements met -                  </t>
    </r>
    <r>
      <rPr>
        <b/>
        <sz val="12"/>
        <color indexed="8"/>
        <rFont val="Arial"/>
        <family val="2"/>
      </rPr>
      <t>Not Acceptable</t>
    </r>
  </si>
  <si>
    <t>Form number F-123 Revision 1/14/2010 was redesigned and put into use in the final inspection area. Internal specification SPEC-456 was updated to reference this new form number. Copy of the form and specification are attached.</t>
  </si>
  <si>
    <t>Minor nonconformances are less serious in nature than major nonconformances.</t>
  </si>
  <si>
    <t>Major nonconformances are very serious in nature.</t>
  </si>
  <si>
    <t>within 30 days after the closing conference call.</t>
  </si>
  <si>
    <t xml:space="preserve">It is our expectation that you will review these items and list the outcome of that review on the </t>
  </si>
  <si>
    <t>continuous improvement plan.</t>
  </si>
  <si>
    <t>conference call available. Example: Purchasing or Design Functions</t>
  </si>
  <si>
    <t>Supplier Development Manager</t>
  </si>
  <si>
    <t>Please assemble below list documents for the day of the visit.</t>
  </si>
  <si>
    <t>Copy of ISO 9001 or similar certificates that apply to your facility if applicable</t>
  </si>
  <si>
    <t>Please be sure that key people are accessible (i.e. QA Manager, Lab Personnel,</t>
  </si>
  <si>
    <t>The Lincoln Electric Company</t>
  </si>
  <si>
    <t>If an area is not applicable, list "N/A".</t>
  </si>
  <si>
    <t xml:space="preserve"> Operators, R&amp;D Personnel, Order Entry Personnel etc…).</t>
  </si>
  <si>
    <t>(i.e. safety glasses, steel toe shoes etc…).</t>
  </si>
  <si>
    <t>Please try to have our product running while we are at your facility.</t>
  </si>
  <si>
    <t>If you have any questions, please contact:</t>
  </si>
  <si>
    <t>Day of Audit (If Applicable)</t>
  </si>
  <si>
    <t>Documents to Assemble for the Day of the Audit (If Applicable)</t>
  </si>
  <si>
    <t xml:space="preserve">Please send a current copy of the QA Manual at least 1 week prior to the scheduled </t>
  </si>
  <si>
    <t>audit date. (If Applicable)</t>
  </si>
  <si>
    <t>How many designers in your company? Please list.</t>
  </si>
  <si>
    <t>12.0</t>
  </si>
  <si>
    <t>Strategic / Technical Planning</t>
  </si>
  <si>
    <t xml:space="preserve">Do you have the ability to grow and would expand staff and facilities to accommodate increased business? </t>
  </si>
  <si>
    <t>13.0</t>
  </si>
  <si>
    <t>Supply Management</t>
  </si>
  <si>
    <t>SUPPLY MANAGEMENT</t>
  </si>
  <si>
    <t>Supply Management Manager</t>
  </si>
  <si>
    <t xml:space="preserve">Are there adequate actions to prevent mixing product during material change, and work order change? </t>
  </si>
  <si>
    <t xml:space="preserve">Is there adequate in-process inspection to find process variance as early as possible? </t>
  </si>
  <si>
    <t xml:space="preserve">How does the supplier provide for product conformity, which includes identification, delivery, package, storage and protection? </t>
  </si>
  <si>
    <t xml:space="preserve">What are the adequate safeguards in effect to prevent product from being packed without final approval?  </t>
  </si>
  <si>
    <t>What is the process by which Quality Assurance has the authority to stop the release of products? Review two examples.</t>
  </si>
  <si>
    <t xml:space="preserve">Are all Master References Standards certified traceable to a National Standard (i.e... NIST)?  Where no standard exists, is the basis of calibration reasonable?                         </t>
  </si>
  <si>
    <t xml:space="preserve">Does the organization track non-conforming by quantity and/or dollars and categorize for trending? Are Pareto charts or other graphing tools used?                                      </t>
  </si>
  <si>
    <t>Who is responsible to review lead time obligations with Lincoln? Are reviews documented and retained? If yes, how often?</t>
  </si>
  <si>
    <t xml:space="preserve">Is inventory in on-site, off-site or supplier managed inventory programs adequately managed to ensure uninterrupted supply to Lincoln Electric?  </t>
  </si>
  <si>
    <t xml:space="preserve">Is the organization appropriate for scope of current business? Are roles clearly defined and do key players have ability to lead company to current objectives? Does the company have the ability to grow and would it expand staff and facilities to accommodate increased business? </t>
  </si>
  <si>
    <t>Does the reviewer(s) have the technical background to ensure that Lincoln requirements are met? Short Answer (Sentence form).</t>
  </si>
  <si>
    <t>If deviation of material, plant etc. is needed, is Lincoln notified prior to acceptance of PO? Short Answer (Sentence form).</t>
  </si>
  <si>
    <t>Is a record of deviation kept? Short Answer (Sentence form)</t>
  </si>
  <si>
    <t>Is there a process to notify Lincoln if delivery will not meet Lincolns documented delivery date? Short Answer (Sentence form)</t>
  </si>
  <si>
    <t>Is there a sampling plan for incoming inspection? Are Certificate of Analysis received and filed? Short Answer (Sentence form)</t>
  </si>
  <si>
    <t>How do you ensure materials are fit for use? Short Answer (Sentence form)</t>
  </si>
  <si>
    <t>Are raw materials identified and traced to test or certification? Short Answer (Sentence form)</t>
  </si>
  <si>
    <t>Is all incoming material identified to prevent mixing and misuse of defective stock and maintain lot control where required? Short Answer (Sentence form)</t>
  </si>
  <si>
    <t>conditions?  Short Answer (Sentence form).</t>
  </si>
  <si>
    <t>Is traceability maintained throughout manufacturing/processing? Short Answer (Sentence form).</t>
  </si>
  <si>
    <t>Do instructions include characteristics, criteria, frequency, responsibility and segregation of non-conforming material? Short Answer (Sentence form).</t>
  </si>
  <si>
    <t>Do you keep test records? Short Answer (Sentence form).</t>
  </si>
  <si>
    <t>Do you use any sampling schedules? Do they come from recognized standards or from past receipt history? Short Answer (Sentence form).</t>
  </si>
  <si>
    <t>Who has the responsibility for final inspection and is it documented? Short Answer (Sentence form).</t>
  </si>
  <si>
    <t>Do you protect product quality through packaging, storage and shipment to your customer? Short Answer (Sentence form).</t>
  </si>
  <si>
    <t xml:space="preserve">Do you have written packaging instructions and are there provisions for special packaging if applicable? Short Answer (Sentence form).  </t>
  </si>
  <si>
    <t>Do you have safeguards in effect to prevent product from being packed without final approval? Short Answer (Sentence form).</t>
  </si>
  <si>
    <t>Does Quality Assurance have the authority to stop the release of products? Short Answer (Sentence form).</t>
  </si>
  <si>
    <t>Do you have a schedule for preventative maintenance in place? Short Answer (Sentence form). Please list two items and the frequency of PM.</t>
  </si>
  <si>
    <t>Do you have a calibration system that tracks items used to accept product? Short Answer (Sentence form).</t>
  </si>
  <si>
    <t>Short Answer (Sentence form).</t>
  </si>
  <si>
    <t>completed the cal.)? Short Answer (Sentence form).</t>
  </si>
  <si>
    <t>Are all Master References Standards certified and traceable to a National Standard (i.e. NIST)?  Short Answer (Sentence form).</t>
  </si>
  <si>
    <t xml:space="preserve">Where no standard exists, is their another basis for calibration? Short Answer (Sentence form). </t>
  </si>
  <si>
    <t>Are Gage R&amp;R studies, measurement system analysis or other validation techniques used? Short Answer (Sentence form)</t>
  </si>
  <si>
    <t xml:space="preserve">Are corrective actions documented for non-conforming material based on recurring defects? Short Answer (Sentence form). </t>
  </si>
  <si>
    <t>identified? Short Answer (Sentence form).</t>
  </si>
  <si>
    <t>Do you have a provision within the system to notify the customer if there is a potential shipment of nonconforming material? Short Answer (Sentence form).</t>
  </si>
  <si>
    <t>How are obsolete documents controlled to prevent unintended use？ Short Answer (Sentence form).</t>
  </si>
  <si>
    <t>How do you store records? Are they protected and readily retrievable? Short Answer (Sentence form).</t>
  </si>
  <si>
    <t>What is the typical retention time for records? Short Answer (Sentence form).</t>
  </si>
  <si>
    <t xml:space="preserve">Short Answer (Sentence form).          </t>
  </si>
  <si>
    <t>Do you have mechanisms in place to accommodate customer requests for expedites? Short Answer (Sentence form).</t>
  </si>
  <si>
    <t>Who is responsible to review lead time obligations with Lincoln? How often is this completed? Short Answer (Sentence form).</t>
  </si>
  <si>
    <t>training? Short Answer (Sentence form).</t>
  </si>
  <si>
    <t>Do you have job descriptions? Is training recorded and evaluated? Short Answer (Sentence form).</t>
  </si>
  <si>
    <t>Do you maintain a training matrix? Are on the job training hours documented? Short Answer (Sentence form).</t>
  </si>
  <si>
    <t>Do you control flammable, corrosive, and toxic materials and are they properly stored and segregated? Short Answer (Sentence form).</t>
  </si>
  <si>
    <t xml:space="preserve">Is shelf life applicable to any of your materials in any stage of the process? If yes, how do you control? Short Answer (Sentence form).  </t>
  </si>
  <si>
    <t xml:space="preserve">Do you have a process to clearly identify materials and segregate from mixing? Short Answer (Sentence form). </t>
  </si>
  <si>
    <t>Is First In - First Out utilized for inventory? Short Answer (Sentence form).</t>
  </si>
  <si>
    <t>Lincoln Electric? Short Answer (Sentence form).</t>
  </si>
  <si>
    <t>If you have a lease and it expires in the next five years, what is your plan for continuity of supply for Lincoln Electric? Short Answer (Sentence form).</t>
  </si>
  <si>
    <t>What has been the capital expenditure for this plant in the last year (in dollars and percentage of sales)? Short Answer (Sentence form).</t>
  </si>
  <si>
    <t>What is the plan for capital expenditures for the next three years? Short Answer (Sentence form).</t>
  </si>
  <si>
    <t>Is the technical person or department at this specific location or at another facility or corporate headquarters? Short Answer (Sentence form).</t>
  </si>
  <si>
    <t>Do you have a plan or process for testing new designs for reliability? Is it documented in a procedure? Short Answer (Sentence form). Please list.</t>
  </si>
  <si>
    <t xml:space="preserve">Do you partner with another plant, headquarters or another company for design responsibility? Short Answer (Sentence form).      </t>
  </si>
  <si>
    <t>Do you apply major/minor problem concepts to inspection and production control? Short Answer (Sentence form).</t>
  </si>
  <si>
    <t>review? Short Answer (Sentence form).</t>
  </si>
  <si>
    <t>Is the record of Management Review retained? Are action items listed, tracked and closed as a result of this review?  Short Answer (Sentence form).</t>
  </si>
  <si>
    <t>Do you measure customer satisfaction? If yes, how? Short Answer (Sentence form).</t>
  </si>
  <si>
    <t>the organization? Short Answer (Sentence form).</t>
  </si>
  <si>
    <t>Do you evaluate your suppliers for initial sourcing and then periodically to ensure performance? Short Answer (Sentence form).</t>
  </si>
  <si>
    <t>Do you conduct any on-site audits of your suppliers? Short Answer (Sentence form). Please list two examples.</t>
  </si>
  <si>
    <t>Do you have an Approved Suppliers list? How are suppliers added or removed? Short Answer (Sentence form).</t>
  </si>
  <si>
    <t>your suppliers?  Short Answer (Sentence form).</t>
  </si>
  <si>
    <t>Do you have a system to ensure that items are only purchased from approved suppliers? Short Answer (Sentence form).</t>
  </si>
  <si>
    <t>Please list three of your major suppliers. What has been their recent performance? Short Answer (Sentence form).</t>
  </si>
  <si>
    <t>To whom does the quality department report? Short Answer (Sentence form).</t>
  </si>
  <si>
    <t>Is there a succession plan for Management? Short Answer (Sentence form).</t>
  </si>
  <si>
    <t xml:space="preserve">CAPACITY </t>
  </si>
  <si>
    <t>DESIGN CAPABILITIES</t>
  </si>
  <si>
    <t>Is there a plan or process for testing new designs for reliability? Is it documented in a procedure? Review procedure and at least one project if available.</t>
  </si>
  <si>
    <t>Is there a review of designs based on warranty data or other customer feedback? Review any examples.</t>
  </si>
  <si>
    <t xml:space="preserve">Is there any internal required testing (examples could be vibration testing, bearing life testing, corrosion testing etc…)? Review a sample and validate. </t>
  </si>
  <si>
    <t>Is there another plant or other way to ensure continuity of supply if the current location can not supply Lincoln Electric? How long would it take to turn on the alternate supply chain?</t>
  </si>
  <si>
    <t xml:space="preserve"> What has been the capital expenditure for this plant in the last year (in dollars and percentage of sales)? What is the plan for capital expenditures for the next three years?</t>
  </si>
  <si>
    <t xml:space="preserve">If capacity is measured via equipment and people, how long would it take to ramp up to supply a 25% increase in orders? 50%?                    </t>
  </si>
  <si>
    <t xml:space="preserve">Does the organization monitor capacity? How do they measure? </t>
  </si>
  <si>
    <t>Are Machines and/or Tooling capabilities adequate? Review a Fixed Asset list if it is available.</t>
  </si>
  <si>
    <t>15a.</t>
  </si>
  <si>
    <t>15b.</t>
  </si>
  <si>
    <t>15c.</t>
  </si>
  <si>
    <t>15d.</t>
  </si>
  <si>
    <t>15e.</t>
  </si>
  <si>
    <t>15f.</t>
  </si>
  <si>
    <t>Does the organization own or lease space w/options for expansion? If leased, when does the lease expire? If the lease expires in the next five years, what is the organization's plan for continuity of supply for Lincoln Electric?</t>
  </si>
  <si>
    <t>Fixed Asset list of equipment, tools etc…</t>
  </si>
  <si>
    <t>Do you have a Fixed Asset list of Equipment, Tools etc…and is it up to date? Short Answer (Sentence form).</t>
  </si>
  <si>
    <t>Do you have a way to ensure continuity of supply if the current location can not supply Lincoln Electric? Short Answer (Sentence form).</t>
  </si>
  <si>
    <r>
      <t xml:space="preserve">Most requirements met - </t>
    </r>
    <r>
      <rPr>
        <b/>
        <sz val="12"/>
        <color indexed="8"/>
        <rFont val="Arial"/>
        <family val="2"/>
      </rPr>
      <t xml:space="preserve"> Acceptable</t>
    </r>
  </si>
  <si>
    <r>
      <t xml:space="preserve">No system in place will be rated as a </t>
    </r>
    <r>
      <rPr>
        <b/>
        <sz val="14"/>
        <rFont val="Arial"/>
        <family val="2"/>
      </rPr>
      <t>1</t>
    </r>
  </si>
  <si>
    <r>
      <t xml:space="preserve">Systems that are in place but need improvement will be rated as a </t>
    </r>
    <r>
      <rPr>
        <b/>
        <sz val="14"/>
        <rFont val="Arial"/>
        <family val="2"/>
      </rPr>
      <t>2</t>
    </r>
  </si>
  <si>
    <r>
      <t xml:space="preserve">Most areas that comply with no issues will be rated as a </t>
    </r>
    <r>
      <rPr>
        <b/>
        <sz val="14"/>
        <rFont val="Arial"/>
        <family val="2"/>
      </rPr>
      <t>3</t>
    </r>
  </si>
  <si>
    <r>
      <t xml:space="preserve">Above average areas will be rated as a </t>
    </r>
    <r>
      <rPr>
        <b/>
        <sz val="14"/>
        <rFont val="Arial"/>
        <family val="2"/>
      </rPr>
      <t>4</t>
    </r>
    <r>
      <rPr>
        <sz val="12"/>
        <rFont val="Arial"/>
      </rPr>
      <t xml:space="preserve"> </t>
    </r>
  </si>
  <si>
    <r>
      <t xml:space="preserve">Exceptional areas will be rated as a </t>
    </r>
    <r>
      <rPr>
        <b/>
        <sz val="14"/>
        <rFont val="Arial"/>
        <family val="2"/>
      </rPr>
      <t>5</t>
    </r>
    <r>
      <rPr>
        <sz val="12"/>
        <rFont val="Arial"/>
      </rPr>
      <t xml:space="preserve"> (world class level - 90th percentile)</t>
    </r>
  </si>
  <si>
    <r>
      <rPr>
        <b/>
        <sz val="14"/>
        <rFont val="Arial"/>
        <family val="2"/>
      </rPr>
      <t>N/A</t>
    </r>
    <r>
      <rPr>
        <sz val="12"/>
        <rFont val="Arial"/>
      </rPr>
      <t xml:space="preserve"> should only be used when an area is not applicable such as the In-Process</t>
    </r>
  </si>
  <si>
    <t>Outstanding</t>
  </si>
  <si>
    <t>Above Average</t>
  </si>
  <si>
    <t>Needs Improvement</t>
  </si>
  <si>
    <t>Not Acceptable</t>
  </si>
  <si>
    <t>ADDED BONUS POINTS</t>
  </si>
  <si>
    <t xml:space="preserve">900 + </t>
  </si>
  <si>
    <t>750 -  899</t>
  </si>
  <si>
    <t>600 -  749</t>
  </si>
  <si>
    <t>400 -  599</t>
  </si>
  <si>
    <t>&lt; 400</t>
  </si>
  <si>
    <t xml:space="preserve">  Outstanding   (900 + )</t>
  </si>
  <si>
    <t xml:space="preserve">  Above Average (750-899)</t>
  </si>
  <si>
    <t xml:space="preserve">  Acceptable (600-749)</t>
  </si>
  <si>
    <t xml:space="preserve">  Needs Improvement (400-599)</t>
  </si>
  <si>
    <t xml:space="preserve">  Not Acceptable ( &lt; 400)</t>
  </si>
  <si>
    <t>Supplier Number</t>
  </si>
  <si>
    <t xml:space="preserve">Score - </t>
  </si>
  <si>
    <t>What is the type or nature of your product? As much detail as possible (Sentence form).</t>
  </si>
  <si>
    <t>Has the facility received any notice of violations on any of the above permits/plans from a regulating organization? If so, please summarize.</t>
  </si>
  <si>
    <t>Has the facility received any complaints from surrounding neighbors, residential or commercial? If so, what were they?</t>
  </si>
  <si>
    <t>Is there someone that could be contacted if additional information is desired. Please list at least one name and number.</t>
  </si>
  <si>
    <t>Do you have combustible dust in your facility?</t>
  </si>
  <si>
    <t>Does the facility operate under any permits, plans or orders from any regulatory organization?</t>
  </si>
  <si>
    <t xml:space="preserve">                    (EHS) Manager</t>
  </si>
  <si>
    <t>ISO 14001</t>
  </si>
  <si>
    <t>List Registrar</t>
  </si>
  <si>
    <t>Cert. Valid Until</t>
  </si>
  <si>
    <t>Is your facility registered to ISO-9000, ISO 14001, T/S16949 or other quality or environmental program?</t>
  </si>
  <si>
    <t xml:space="preserve">ISO 9001  </t>
  </si>
  <si>
    <t xml:space="preserve">TS 16949  </t>
  </si>
  <si>
    <t xml:space="preserve">Is on-time delivery tracked to your customer(s)? Are actions documented to improve performance of this metric?                                            </t>
  </si>
  <si>
    <t>Is on-time delivery tracked to your customer(s)? What is your most recent monthly, quarterly and yearly numbers? Short Answer (Sentence form).</t>
  </si>
  <si>
    <t>Are Gage R&amp;R studies, measurement system analysis or other validation techniques used to ensure that the calibration system and equipment are effective in accepting product? This may be accomplished with a periodic review of the the calibration system and related internal and external rejections.</t>
  </si>
  <si>
    <t>Are all obsolete documents controlled to prevent unintended use? Is there a record recovery contingency plan for potential fire, flood etc…?</t>
  </si>
  <si>
    <t xml:space="preserve">Does the "release of document" process ensure that relevant versions of applicable documents are available at points of use? </t>
  </si>
  <si>
    <t xml:space="preserve">Are flammable, corrosive, and toxic materials properly stored and segregated? </t>
  </si>
  <si>
    <t>Well defined system or process with evidence of continuous improvements. Top 10% of all companies.</t>
  </si>
  <si>
    <t>Proven system or process which is prevention based and fully implemented. Top 30% of all companies.</t>
  </si>
  <si>
    <t>EHS Manager</t>
  </si>
  <si>
    <r>
      <rPr>
        <b/>
        <u/>
        <sz val="14"/>
        <rFont val="Arial"/>
        <family val="2"/>
      </rPr>
      <t>Safety</t>
    </r>
    <r>
      <rPr>
        <sz val="12"/>
        <rFont val="Arial"/>
      </rPr>
      <t xml:space="preserve"> : What are your facilities DART (Days Away Restrictions, Transfers) or LWDII (Lost Work Day Illness and Injury) rates?</t>
    </r>
  </si>
  <si>
    <t>Is your facility currently registered under ISO 14001, or other program that would indicate environmental performance? Short Answer (Sentence form).</t>
  </si>
  <si>
    <t xml:space="preserve">Environmental, Health &amp; Safety </t>
  </si>
  <si>
    <t>Type of Certification</t>
  </si>
  <si>
    <t>A system or process in place with evidence of positive results.</t>
  </si>
  <si>
    <r>
      <t xml:space="preserve">All Requirements met -               </t>
    </r>
    <r>
      <rPr>
        <b/>
        <sz val="12"/>
        <color indexed="8"/>
        <rFont val="Arial"/>
        <family val="2"/>
      </rPr>
      <t>Above Average</t>
    </r>
  </si>
  <si>
    <t>Implemented in most areas of the business</t>
  </si>
  <si>
    <t>Engrained across all areas of the business</t>
  </si>
  <si>
    <t>Direction for system started but not yet developed.</t>
  </si>
  <si>
    <t>No direction for system defined or no system at all.</t>
  </si>
  <si>
    <t>Does the organization have an effective supplier evaluation system for new sourcing and then periodically after initial sourcing?  Does this include on-time delivery (of incoming materials), quality performance or other performance indicators? Is there a scorecard system to rate suppliers?</t>
  </si>
  <si>
    <t xml:space="preserve">Is on-time delivery performance  measured (see 1f)? Review last 6 months of data.                                   </t>
  </si>
  <si>
    <t>Do you measure and track on time delivery performance (see 1.0 -7)? Short Answer (Sentence form).</t>
  </si>
  <si>
    <t>Do you track supplier performance (i.e. on-time delivery (of incoming materials), quality etc…)? Do you have a scorecard system? Short Answer (Sentence form).</t>
  </si>
  <si>
    <t xml:space="preserve">Is the quality assurance a separate and distinct part of the organization? If not, is there sufficient independence to make decisions to hold and/or reject material/products? If an organization chart exists, please provide a copy. </t>
  </si>
  <si>
    <t>Other</t>
  </si>
  <si>
    <t>Jeremy Weilnau</t>
  </si>
  <si>
    <t>(216) 383-7588</t>
  </si>
  <si>
    <t>jeremy_weilnau@lincolnelectric.com</t>
  </si>
  <si>
    <t>Jemison Metals</t>
  </si>
  <si>
    <t>Cleveland, Ohio</t>
  </si>
  <si>
    <t>8100 Aetna Road</t>
  </si>
  <si>
    <t xml:space="preserve">Cleveland </t>
  </si>
  <si>
    <t>Ohio</t>
  </si>
  <si>
    <t>United States</t>
  </si>
  <si>
    <t>cleveland@jemisonmetals.com</t>
  </si>
  <si>
    <t>216-271-1500</t>
  </si>
  <si>
    <t>216-271-0013</t>
  </si>
  <si>
    <t>Pete Heinke</t>
  </si>
  <si>
    <t>Rick Rowland</t>
  </si>
  <si>
    <t>Randy Richards</t>
  </si>
  <si>
    <t>Christopher Sweet</t>
  </si>
  <si>
    <t>Dave Pratt</t>
  </si>
  <si>
    <t xml:space="preserve">Processing and distribution of ferrous and non-ferrous sheet products, including plasma and laser cutting, forming, machining, slitting, cut to length blanking and shearing operations. </t>
  </si>
  <si>
    <t>Yes</t>
  </si>
  <si>
    <t xml:space="preserve">AMPLUS Global Associates, Inc. </t>
  </si>
  <si>
    <t>No</t>
  </si>
  <si>
    <t>Decatur, AL Gadsden, AL Birmingham, AL</t>
  </si>
  <si>
    <t>Sumter, SC</t>
  </si>
  <si>
    <t>Lynchburg, VA</t>
  </si>
  <si>
    <t>Liebert</t>
  </si>
  <si>
    <t>Stahl</t>
  </si>
  <si>
    <t>Lakeside</t>
  </si>
  <si>
    <t>Old 1932 Addition 1980</t>
  </si>
  <si>
    <t>Lease</t>
  </si>
  <si>
    <t>12/31/17 with option to renew</t>
  </si>
  <si>
    <t>205-986-6600</t>
  </si>
  <si>
    <t>32%</t>
  </si>
  <si>
    <t>combination</t>
  </si>
  <si>
    <t xml:space="preserve">Purchasing </t>
  </si>
  <si>
    <t>Sales</t>
  </si>
  <si>
    <t>Quality</t>
  </si>
  <si>
    <t xml:space="preserve">If the documented delivery date cannot be met, sales will contact the customer with expected delivery date. </t>
  </si>
  <si>
    <t xml:space="preserve">On-time delivery is tracked by location. Cleveland- September 2016 99.82%, Third Quarter (July, August, September) 97.44%, 2015 Full Year 98.18%. </t>
  </si>
  <si>
    <t xml:space="preserve">Material can be traced back to master coil and heat number from the mill. </t>
  </si>
  <si>
    <t xml:space="preserve">Each master coil is tagged and non-conforming material is segregated. </t>
  </si>
  <si>
    <t xml:space="preserve">Receiving forms are completed when material arrives. Non-conforming material can be tracked through the FIT case system. </t>
  </si>
  <si>
    <t xml:space="preserve">Operating procedures are available. </t>
  </si>
  <si>
    <t xml:space="preserve">All coils and finished goods are tagged. If material is used or new sizes are produced, new tags are used to reflect current state. </t>
  </si>
  <si>
    <t xml:space="preserve">Traceability is maintained throughout the entire process by way of our identification tags. </t>
  </si>
  <si>
    <t xml:space="preserve">Test records are kept for processed material. </t>
  </si>
  <si>
    <t xml:space="preserve">Finished products are inspected during production. </t>
  </si>
  <si>
    <t xml:space="preserve">Operators inspect material to meet specifications and visual inspection is performed throughout production. </t>
  </si>
  <si>
    <t xml:space="preserve">Finished product is packaged according to customer specifications, stored on our floor and protected during shipment. </t>
  </si>
  <si>
    <t xml:space="preserve">Product is packaged immediately following production. Rejected material is segregated from finished product. </t>
  </si>
  <si>
    <t xml:space="preserve">Quality does have the ability to stop the release of product. </t>
  </si>
  <si>
    <t xml:space="preserve">There is a preventative maintenance plan in place. Machines are inspected monthly. The leveler is rebuilt every two years. </t>
  </si>
  <si>
    <t xml:space="preserve">A calibration system is in place on measuring devices. </t>
  </si>
  <si>
    <t xml:space="preserve">Required intervals are established for measuring devices. Equipment that does not meet standards is removed from service. </t>
  </si>
  <si>
    <t>Yes, calibration status is listed on the device.</t>
  </si>
  <si>
    <t xml:space="preserve">The quality representative for that location initiates the path forward for non-conforming material. </t>
  </si>
  <si>
    <t xml:space="preserve">Non-conforming material is tracked using DPPM and dollars. Charts are used to display this information. </t>
  </si>
  <si>
    <t xml:space="preserve">There is a system in place to control documents and it does include revision control. </t>
  </si>
  <si>
    <t xml:space="preserve">Obsolete documents are no longer available for use on the Quality Intranet. </t>
  </si>
  <si>
    <t xml:space="preserve">Some records are stored electronically and others are stored in hard copy form. </t>
  </si>
  <si>
    <t xml:space="preserve">Retention time varies from document to document. </t>
  </si>
  <si>
    <t xml:space="preserve">Production planners are responsible to scheduling production. </t>
  </si>
  <si>
    <t xml:space="preserve">On time delivery performance is measured and tracked. </t>
  </si>
  <si>
    <t xml:space="preserve">Yes, tags are on the product and provide information about the material. </t>
  </si>
  <si>
    <t xml:space="preserve">Yes, first in - first out is utilized for inventory. </t>
  </si>
  <si>
    <t xml:space="preserve">The technical person for material produced in Cleveland is at the Cleveland, Ohio facility. </t>
  </si>
  <si>
    <t xml:space="preserve">Yes, the reviewers evaluate based on customer supplied specifications. </t>
  </si>
  <si>
    <t xml:space="preserve">The customer will be contacted with any concerns on specifications after PO is reviewed. </t>
  </si>
  <si>
    <t xml:space="preserve">For permanent deviations, the customer part spec will be changed to reflect change. For short term/temporary deviations, a deviation request form will be completed and filed in the customer file. </t>
  </si>
  <si>
    <t xml:space="preserve">Visual inspection of packaging/condition and dimensional inspection on all incoming material. Yes, certs received and filed. </t>
  </si>
  <si>
    <t xml:space="preserve">Material size/type and condition is verified by the operator prior to running the job. </t>
  </si>
  <si>
    <t xml:space="preserve">An incoming inspection form is filled out at receipt and retained for two years. </t>
  </si>
  <si>
    <t xml:space="preserve">All changes made to part specs are recorded in Stelplan by date. Sales, Material Management and the analysts. The personnel will be determined by which customer it is. </t>
  </si>
  <si>
    <t xml:space="preserve">Final inspection is a function of the processing and is listed in the procedures for that process. </t>
  </si>
  <si>
    <t xml:space="preserve">Yes. </t>
  </si>
  <si>
    <t xml:space="preserve">Sampling frequencies determined by operating procedure. Frequency was determined by history. </t>
  </si>
  <si>
    <t>Yes.</t>
  </si>
  <si>
    <t xml:space="preserve">Yes, internal requirements. </t>
  </si>
  <si>
    <t xml:space="preserve">No. Can be completed upon customer requests. </t>
  </si>
  <si>
    <t xml:space="preserve">The non-conforming material is segregated from finished product physically and virtually. </t>
  </si>
  <si>
    <t xml:space="preserve">Corrective actions can be initiated by the quality department for recurring defects or by customer request. </t>
  </si>
  <si>
    <t xml:space="preserve">No, non-conforming material is delivered to a customer unless a deviation request form has been filled out and accepted by the customer. </t>
  </si>
  <si>
    <t xml:space="preserve">Yes, electronic documents are backed up in a cloud based system. Hard copies are retained based on a retention time. </t>
  </si>
  <si>
    <t xml:space="preserve">Yes, all records and documents are stored in original form. </t>
  </si>
  <si>
    <t xml:space="preserve">Part specs are kept up to date and checked against incoming PO's. </t>
  </si>
  <si>
    <t xml:space="preserve">Daily production meetings are held to examine the daily schedule. </t>
  </si>
  <si>
    <t xml:space="preserve">The sales department is responsible to review lead time obligations with Lincoln. These are reviewed daily during the production meetings. </t>
  </si>
  <si>
    <t xml:space="preserve">All new parts are modelled and reviewed during an interdivision conference call. </t>
  </si>
  <si>
    <t xml:space="preserve">Yes, training matrix for new hires. All employees are reviewed yearly for competence in their position. </t>
  </si>
  <si>
    <t xml:space="preserve">Yes, there are training matrices. On the job training is documented and filed. </t>
  </si>
  <si>
    <t xml:space="preserve">Our plan for continuity of supply for Lincoln Electric would be renewal of lease. </t>
  </si>
  <si>
    <t xml:space="preserve">Yes, we do have the capacity to increase production by approximately 25-30% in approximately 6 weeks. </t>
  </si>
  <si>
    <t xml:space="preserve">Yes, we do have a fixed asset list of equipment, tools etc. and it is up to date. </t>
  </si>
  <si>
    <t xml:space="preserve">The alternate supply chain from another location could be immediate but is dependent on inventory. </t>
  </si>
  <si>
    <t xml:space="preserve">Jemison does have job descriptions and training is recorded and there are yearly evaluations for job proficiency. </t>
  </si>
  <si>
    <t xml:space="preserve">Material is purchased based on customer usage and forecasting. </t>
  </si>
  <si>
    <t>We have first article inspection capability.</t>
  </si>
  <si>
    <t xml:space="preserve">No. </t>
  </si>
  <si>
    <t xml:space="preserve">Yes, we can expand based on being at 32% capacity. </t>
  </si>
  <si>
    <t xml:space="preserve">Yes. We track on time delivery and defective parts per million. </t>
  </si>
  <si>
    <t xml:space="preserve">Yes we do communicate key performance. Charts are posted and discussed in meetings with all levels of the organization. </t>
  </si>
  <si>
    <t xml:space="preserve">Yes and reviewed with the supplier. </t>
  </si>
  <si>
    <t xml:space="preserve">Yes, we do and suppliers are added for trial periods and only removed based on poor supplier performance. </t>
  </si>
  <si>
    <t xml:space="preserve">Yes, purchasing uses vendor performance and customer requirements to determine sourcing. </t>
  </si>
  <si>
    <t xml:space="preserve">Senior Vice President of Quality and Engineering, Metallurgical Engineer. </t>
  </si>
  <si>
    <t xml:space="preserve">Yes, internal audits are scheduled regularly. </t>
  </si>
  <si>
    <t xml:space="preserve">Yes, auditors are certified internal auditors by outside registrars. </t>
  </si>
  <si>
    <t xml:space="preserve">Yes, auditors are from the quality department. </t>
  </si>
  <si>
    <t xml:space="preserve">Yes, we have an internal audit schedule. </t>
  </si>
  <si>
    <t xml:space="preserve">Yes, as necessary. </t>
  </si>
  <si>
    <t>Yes. Larry Strimple 216-271-1500.</t>
  </si>
  <si>
    <t xml:space="preserve">On a scale of 1=Poor, 3=Average, 5=Excellent. NLMK/Sharon Coating-5, Metal One America-5, AM/NS Calvert-5. </t>
  </si>
  <si>
    <t>Our biggest planned capital expenditures are leveler rebuilds.  Each is on an every other year schedule.</t>
  </si>
  <si>
    <t>We have one CAD (3D) designer. She is a corporate resource located in Alabama.</t>
  </si>
  <si>
    <t>We do not design product. We provide raw material to customers who design and build product.</t>
  </si>
  <si>
    <t xml:space="preserve">ASTM standards along with customer specific requirements. </t>
  </si>
  <si>
    <t>We do utilize elements of FMEA to our inspection frequency and sampling methodology.</t>
  </si>
  <si>
    <t xml:space="preserve">The capital expenditure for this plant in the last year was $123,000. As a percentage of sales, this would be 0.36%. </t>
  </si>
  <si>
    <t xml:space="preserve">DART for Cleveland 2015 was 4.51%. </t>
  </si>
  <si>
    <t xml:space="preserve">If the requirements are changed after the initial contract review, the part spec will be changed to reflect current conditions. </t>
  </si>
  <si>
    <t xml:space="preserve">Finished product is packaged according to individual customer specifications. </t>
  </si>
  <si>
    <t xml:space="preserve">Reject areas are established for non-conforming material. Some non-conforming material is virtually segregated by way of the product identification tag. </t>
  </si>
  <si>
    <t xml:space="preserve">Yes, propane is stored in a cage. Oxygen and acetylene are separated. </t>
  </si>
  <si>
    <t xml:space="preserve">Steel is susceptible to rust and other age related defects. Oldest material is used first and age is tracked through the computer system. </t>
  </si>
  <si>
    <t xml:space="preserve">Yes, we do have a way to ensure continuity of supply if the current location cannot supply Lincoln Electric. </t>
  </si>
  <si>
    <t xml:space="preserve">The quality representative is available to provide technical expertise for quality problems. </t>
  </si>
  <si>
    <t xml:space="preserve">Yes, we conduct yearly management reviews. Senior management attends the review and the Vice President of Quality is responsible. The attendance is listed on the record of review. </t>
  </si>
  <si>
    <t xml:space="preserve">The record is retained and the action items are listed, tracked and closed as a result of the review. </t>
  </si>
  <si>
    <t xml:space="preserve">Yes yearly scorecards are initiated and reviewed with the supplier. </t>
  </si>
  <si>
    <t xml:space="preserve">Yes PO's include quantities, delivery dates and all other dimensional/physical requirements. </t>
  </si>
  <si>
    <t xml:space="preserve">Yes, there is an approved supplier list and no items can be purchased from suppliers off of that list. </t>
  </si>
  <si>
    <t xml:space="preserve">Yes, based on organizational chart. </t>
  </si>
  <si>
    <t xml:space="preserve">Yes, permits are issued from the city of Cleveland for compressed gases, combustible liquids and liquid petroleum gases. </t>
  </si>
  <si>
    <t xml:space="preserve">Senior Territory Manager </t>
  </si>
  <si>
    <t xml:space="preserve">Bill Hornfeck </t>
  </si>
  <si>
    <t>724-719-1336</t>
  </si>
  <si>
    <t xml:space="preserve">Inside Sales Representative </t>
  </si>
  <si>
    <t xml:space="preserve">Jim Gagnon </t>
  </si>
  <si>
    <t>216-271-3215</t>
  </si>
  <si>
    <t>Martha (inside sales) reviews orders and has been in the position for 7+ years.</t>
  </si>
  <si>
    <t>CA</t>
  </si>
  <si>
    <t>Documented through email to request permission from a customer.  If this is something that will require be an ongoing issue, a request for the spec to be changed will be sent to the customer.</t>
  </si>
  <si>
    <t>Corporate sets a goal of 98% OTD.  This is measured by PO line item.  Cleveland was at 97.26% for the year.  Management reviews any misses closely.</t>
  </si>
  <si>
    <t>Internal tags are created when the material is received in the computer system.  This establishes the traceability to the mill and heat number that is used throughout the rest of the process.</t>
  </si>
  <si>
    <t>OFI</t>
  </si>
  <si>
    <t>Operators check the material tags prior to loading the material onto the work station.  If a coil is only partially used, the material will be tagged with a new tag that references the original tag as well as mill information.  The partial coil is then moved back to stock.</t>
  </si>
  <si>
    <t>2 sheets are typically measured on the first bundle and then one sheet is pulled off the top of a bundle after a specified number of pounds have been run off.  The interval is determined based on the tolerances of the product being made.  Measurements are recorded in a log that gets added to the document package after the job has been completed.</t>
  </si>
  <si>
    <t>The operator initials the inspection sheet to document the inspection.</t>
  </si>
  <si>
    <t>The pallet type and number of pieces per pallet are listed on the work order.  VCI requirements are listed.  Any non-standard banding or special requirements are listed on the work order.</t>
  </si>
  <si>
    <t>Product is inspected as it is produced per the sampling plan.  Parts are packaged as a bundle is completed.</t>
  </si>
  <si>
    <t>Yes, machines appear to be well maintained and generally in good condition.</t>
  </si>
  <si>
    <t>Preventative maintenance is done using a paper / binder system.  Each machine has its own binder where monthly and annual checks are recorded.  Any additional work that is done on a machine is documented on an additional sheet.  Cranes have daily check sheets hanging in each bay.  
All items reviewed were current.</t>
  </si>
  <si>
    <t>Yes there is a formal system for gage calibration.  The log was reviewed and all items listed were within their required calibration period.  Intervals are listed for all gages on the log sheet.
While reviewing the slitting line, the operator dropped the micrometer and then used it to measure product without verifying its accuracy with the gage blocks at the work station.</t>
  </si>
  <si>
    <t>Gage R&amp;R are not typically done but can be completed on request.</t>
  </si>
  <si>
    <t>Non-conforming material is tracked as PPM using $ Credited / $ of Revenue.  Material devaluation is also tracked with a goal of &lt;.5% and Cleveland was currently at .44%.  
Pareto's are done for the management review meeting to subdivide defects by type.</t>
  </si>
  <si>
    <t>Preventive Actions are not typically performed.  Root causes for issues are reviewed as part of the management review.</t>
  </si>
  <si>
    <t>Sales will contact the customer to notify if there are any concerns of a quality escape.</t>
  </si>
  <si>
    <t>Documents are stored electronically on the intranet.  The main page shows the revision level, last change date and document owner / approver.</t>
  </si>
  <si>
    <t>Obsolete revisions are stored on the server but only the QA manager has access.  Servers are backed up off site.</t>
  </si>
  <si>
    <t>CA - combined with 1C</t>
  </si>
  <si>
    <t>Records reviewed on the floor were all legible and had no corrections.  BoL / PO's are stored 3-5yrs.  All other items had the retention period listed on the intranet.  Many items are scanned and stored electronically.</t>
  </si>
  <si>
    <t>Part specifications are updated with Stelplan prior to the next work order being issued.</t>
  </si>
  <si>
    <t>Inside sales reviews lead times with production planning's input for each order.</t>
  </si>
  <si>
    <t>Very detailed quoting process is used to develop the production processes that would be used for manufacturing and equipment selection.  This data is loaded into Stelplan after business is awarded.  Trial runs will be performed at customer request.</t>
  </si>
  <si>
    <t>Yes, records are starting to be moved to the network.  Reviewed the OTJ records from one of the other facilities due to easy availability.  Competency is determined by the supervisor who signs off on the training form.</t>
  </si>
  <si>
    <t>Job descriptions are on file with HR.  The job description for the slitter operator was reviewed and was very detailed.</t>
  </si>
  <si>
    <t>See 1F.</t>
  </si>
  <si>
    <t>None is used on site.</t>
  </si>
  <si>
    <t>Material is not considered to have a shelf life.  All material was protected with VCI paper where possible.</t>
  </si>
  <si>
    <t>All inventory is stored on site.</t>
  </si>
  <si>
    <t>The facility is leased through 2017 with a plan to renew.  Jemison has been in this facility since 2001.</t>
  </si>
  <si>
    <t>Capacity is typically measured based on equipment time.  The facility is typically running 1 staggered shift to get 10hrs per day, 5 days a week.</t>
  </si>
  <si>
    <t>A 25% increase would depend on product mix.  50% increase would require increasing staff.</t>
  </si>
  <si>
    <t>Machines are adequate for the operations being performed.  The blanking line was added in 2002.</t>
  </si>
  <si>
    <t>Capital expense was approximately 120K which was spent on the leveler rebuild (done annually) and the new measuring table.  The plan for 2017 is 150K and is in development.  This is planned to be largely spent on slitter knives and crane cables.</t>
  </si>
  <si>
    <t>Other facilities have duplicate capabilities and would be able to provide product in the event of a disaster.</t>
  </si>
  <si>
    <t>Steven is the local quality rep and would be the first point of contact for quality issues.  If there were a metallurgical issue Rick would be involved.</t>
  </si>
  <si>
    <t>First articles are performed but no formal testing is done.  Jemison does not produce finished products that would warrant reliability testing.</t>
  </si>
  <si>
    <t>The ISO cert is design exempt.  See supplier answer.</t>
  </si>
  <si>
    <t>Typically ASTM and SAE standards are used.</t>
  </si>
  <si>
    <t>N/A for warranty.  Customer complaints are all reviewed.</t>
  </si>
  <si>
    <t>Flow charts are used.  Reviewed the "generic" PFMEA what was created for the blanking operation across multiple plants</t>
  </si>
  <si>
    <t>Attendance was recorded with good operational coverage.  QA is responsible for preparing the review and leading the meeting.  Records were retained and available.</t>
  </si>
  <si>
    <t>The management reviews are logged into the intranet.  Action items are listed from the previous management reviews and actions taken are shown in the presentation for the next year.</t>
  </si>
  <si>
    <t>Surveys were tried but had a very low response rate.  Customer score cards and feedback are the primary methods of reviewing customer satisfaction.</t>
  </si>
  <si>
    <t xml:space="preserve">Score cards are done yearly.  Quality 60%, Delivery 30% and Service 10%.  Quality requires .5% (5000PPM) to receive full points and Delivery requires 90% on time for all points.  </t>
  </si>
  <si>
    <t>Site visits are performed but no formal audits are done.  A large portion of the material is customer directed sourcing.  
*Not written as a finding based on customer directed sourcing.</t>
  </si>
  <si>
    <t>Yes, very detailed PO's are issued.  Material is ordered per ASTM spec with dimensional and any other requirements clearly specified.</t>
  </si>
  <si>
    <t>Material is purchased based on the quoting model recommendations when not customer directed.  This can be overridden based on supplier performance as needed.</t>
  </si>
  <si>
    <t>See supplier answer.  Reviewed NLMK's scorecard.</t>
  </si>
  <si>
    <t>Yes, See included copy.</t>
  </si>
  <si>
    <t>QA is on the executive team.  All personnel within the QA group report to the QA Director for independence.</t>
  </si>
  <si>
    <t xml:space="preserve">Yes, roles are well defined for all of the employees who were met with during the audit.  </t>
  </si>
  <si>
    <t>Processes and full systems audits are performed per the schedule.  There is a detailed checklist in place for the process audits.</t>
  </si>
  <si>
    <t>CAR's can be issues as action findings but were not easy to find examples of.  Auditors review the CAR's and they are ultimately closed by through a quarterly review meeting where a team reviews the results.</t>
  </si>
  <si>
    <t xml:space="preserve">Thickness is continually monitored by the gamma measurement system, but SPC is not typically used.    </t>
  </si>
  <si>
    <t>N/a</t>
  </si>
  <si>
    <t>Specification data (dims and material) are listed in the system to compare vs. the PO.  Due dates are entered and reviewed by production planning after initial order entry.  Part number may be listed in place of the specification information depending on customer.</t>
  </si>
  <si>
    <t>Bill of Lading are inspected and compared to the PO.  These are sent up front to the office and scanned and saved to the network drive.  Chemistry is entered into the computer when available to the receiving personnel.  
General receiving records are written on a paper log that the receiving personnel maintain.  This contained the mill information, coil weight, and PO information.  The material tag number is added after the material has been received into the computer.</t>
  </si>
  <si>
    <t xml:space="preserve">Receiving fills out a log sheet in addition to entering the information into the Stelplan system.  
No formal work instructions are in place for receiving.  Operators are trained to follow "standard practices" and records indicated the process was being followed as verbally described during the audit. </t>
  </si>
  <si>
    <t>Material was tagged before it was removed from the blanking line with finished good tags.  Inspection is performed before the material is moved from the end of the production cell.
Several items were traced back to the mill cert at various points of the process.  Finished goods tag number 976138 was traced back to the internal coil number and mill heat number.</t>
  </si>
  <si>
    <t>Material is moved to the reject warehouse electronically.  Master coils are not physically moved but all other items are moved to one of two reject areas which were clearly identified.  All items are also tagged with new material tags which show they are in rejected status with a large "R".  QA does the disposition with input from other departments as needed.</t>
  </si>
  <si>
    <t>Some corrective actions are issued internally however most are generated from customer complaints.  The computer system used for this provides good documentation and has boxes for multiple verifications after a solution has been implemented.
Two CAR's were reviewed.  The permanent solution of the first item reviewed was only implemented for 3 months and the quality manager thought the root cause may not have fully addressed / documented what was found.  The other item reviewed had a true permanent solution implemented.</t>
  </si>
  <si>
    <t>Yes, the facility has a smaller staff but based on a review of the KPI's they appear to be managing the business effectively.  Some of the staff has responsibilities over other facilities within the company.  The production staff would be increased if needed to support an increase in business.</t>
  </si>
  <si>
    <t>Yes, any special requirements are listed on the work order.  Operators review this prior to packing product off the end of the blanking line.</t>
  </si>
  <si>
    <t xml:space="preserve">2E - No formal work instructions are in place for receiving.  Operators are trained to follow "standard practices" and records indicated the process was being followed as verbally described during the audit. </t>
  </si>
  <si>
    <t>6C - While reviewing the slitting line, the operator dropped the micrometer and then used it to measure product without verifying its accuracy with the gage blocks at the work station.</t>
  </si>
  <si>
    <t>Major Corrective Action</t>
  </si>
  <si>
    <t>J. Weilnau</t>
  </si>
  <si>
    <t>Supplier Name:   Jemison Metals</t>
  </si>
  <si>
    <t xml:space="preserve">Purchasing ,Sales ,Quality.Yes, the reviewers evaluate based on customer supplied specifications. </t>
  </si>
  <si>
    <t xml:space="preserve">The customer will be contacted with any concerns on specifications after PO is reviewed. . For permanent deviations, the customer part spec will be changed to reflect change. For short term/temporary deviations, a deviation request form will be completed and filed in the customer file. </t>
  </si>
  <si>
    <t xml:space="preserve">If the requirements are changed after the initial contract review, the part spec will be changed to reflect current conditions. . All changes made to part specs are recorded in Stelplan by date. Sales, Material Management and the analysts. The personnel will be determined by which customer it is. </t>
  </si>
  <si>
    <t xml:space="preserve">A calibration system is in place on measuring devices. . Required intervals are established for measuring devices. Equipment that does not meet standards is removed from service. </t>
  </si>
  <si>
    <t xml:space="preserve">Yes.. Yes, internal requirements. </t>
  </si>
  <si>
    <t xml:space="preserve">The non-conforming material is segregated from finished product physically and virtually. . The quality representative for that location initiates the path forward for non-conforming material. </t>
  </si>
  <si>
    <t xml:space="preserve">Obsolete documents are no longer available for use on the Quality Intranet. . Yes, electronic documents are backed up in a cloud based system. Hard copies are retained based on a retention time. . </t>
  </si>
  <si>
    <t xml:space="preserve">Yes, all records and documents are stored in original form. . Some records are stored electronically and others are stored in hard copy form. . Retention time varies from document to document. </t>
  </si>
  <si>
    <t xml:space="preserve">Production planners are responsible to scheduling production. . Daily production meetings are held to examine the daily schedule. </t>
  </si>
  <si>
    <t xml:space="preserve">Lease - 12/31/17 with option to renew.  Condition - . Our plan for continuity of supply for Lincoln Electric would be renewal of lease. </t>
  </si>
  <si>
    <t>32%Capacity, Measured based on combination</t>
  </si>
  <si>
    <t>The capital expenditure for this plant in the last year was $123,000. As a percentage of sales, this would be 0.36%. . Our biggest planned capital expenditures are leveler rebuilds.  Each is on an every other year schedule.</t>
  </si>
  <si>
    <t xml:space="preserve">Yes, we do have a way to ensure continuity of supply if the current location cannot supply Lincoln Electric. . The alternate supply chain from another location could be immediate but is dependent on inventory. </t>
  </si>
  <si>
    <t xml:space="preserve">The quality representative is available to provide technical expertise for quality problems. . The technical person for material produced in Cleveland is at the Cleveland, Ohio facility. </t>
  </si>
  <si>
    <t>We have one CAD (3D) designer. She is a corporate resource located in Alabama.. We do not design product. We provide raw material to customers who design and build product.</t>
  </si>
  <si>
    <t>Yes. . We do utilize elements of FMEA to our inspection frequency and sampling methodology.</t>
  </si>
  <si>
    <t xml:space="preserve">Yes yearly scorecards are initiated and reviewed with the supplier. . Yes and reviewed with the supplier. . </t>
  </si>
  <si>
    <t xml:space="preserve">Yes PO's include quantities, delivery dates and all other dimensional/physical requirements. . Yes, there is an approved supplier list and no items can be purchased from suppliers off of that list. . </t>
  </si>
  <si>
    <t xml:space="preserve">Yes, internal audits are scheduled regularly. . Yes, auditors are certified internal auditors by outside registrars. . Yes, auditors are from the quality department. . </t>
  </si>
  <si>
    <t>1B / 8D - Revisions are not typically documented in the Cleveland facility.  An engineering change procedure is used at other facilities to manage customer revision changes but has not been implemented at the Cleveland location.</t>
  </si>
  <si>
    <t>9F - The training matrix had been started but not fully implemented.  Detailed training plans have been created for the personnel.</t>
  </si>
  <si>
    <t>15D - The QA personnel from the site perform the audit and also audit the QA functions.  In the past, QA personnel from other plants performed the audit for independence, however this had been stopped in approximately 2013.</t>
  </si>
  <si>
    <t>Revisions are not typically documented in the Cleveland facility.  This has been implemented at other facilities and could be rolled out to Cleveland.</t>
  </si>
  <si>
    <t>PO confirmations are sent via email.  Any delivery issues would be communicated at this time.  Expedites are reviewed by production planning and the schedule is adjusted when possible.</t>
  </si>
  <si>
    <t>The paperwork that is received is compared to the PO.  Material is typically not inspected to prevent removing the protective wrapping the steel mill uses to prevent rust.  Condition of the coil (wet vs. dry) is recorded on the receiving log.  Coil weight is measured and logged.
If the material is not covered or wrapped rough dimensions will be measured to compare with the BoL.</t>
  </si>
  <si>
    <t>Coils are tagged after receipt.  Non-conforming material is not physically segregated but it is done electronically and placed in the "non-conforming" warehouse which prevents its use.  Materials moved to the non-conforming warehouse are retagged with material tags that have a large "R" to indicate they have been rejected.  
No material had recently been received from the mills that was immediately rejected.</t>
  </si>
  <si>
    <t>All receiving data is entered into Stelplan and OTD can be tracked through FIT.  The paper log is also maintained.</t>
  </si>
  <si>
    <t>All information is listed on the job sheet that gets sent to the line.  The work order is also pulled up on the computer before being programmed into the production equipment using the AGT400.  Job sheets list all relevant dimensions, tolerances and special instructions for the operators.
Additionally the Slitter line received instructions for knife setup which described the knife and spacer dimensions needed to produce the proper cuts.</t>
  </si>
  <si>
    <t xml:space="preserve">Finished and open orders are reviewed when a change request is sent in for potential effects.  Orders are pulled from the floor and reissued after the changes are implemented.  </t>
  </si>
  <si>
    <t>Parts are tagged before leaving the area.  The only exception to this is the slit material line moves material to the banding line before new tags are applied.  The slit material is labeled on the preliminary banding with the work order number and slit width before being moved from the turnstile.</t>
  </si>
  <si>
    <t>The in process measurements are used as the final inspection.</t>
  </si>
  <si>
    <t>Inspection plans are listed in the CLV-RB-002 procedure.  Parts are measured every 7000 lbs. for items with tight tolerances.  Inspection criteria is done per the work order requirements.</t>
  </si>
  <si>
    <t>In process inspection logs are maintained.</t>
  </si>
  <si>
    <t>Inspected as in process.</t>
  </si>
  <si>
    <t>Sampling is done per the inspection procedure.  This is not done to an AQL level.</t>
  </si>
  <si>
    <t>Yes, packaging typical of the industry is used.  Corner protectors are used to limit marks from banding when requested.
VCI paper is used as required by customers.</t>
  </si>
  <si>
    <t>Products are packaged per the work order requirements.  Finished goods are stored in the finished goods warehouse near the shipping dock.  There is also a separate electronic warehouse the goods are moved to.</t>
  </si>
  <si>
    <t>QA would move any suspect material to the reject warehouse to prevent shipment until it can be reviewed.</t>
  </si>
  <si>
    <t>Gages on the floor were all within their calibration period.  Measuring tape #1 and #2, Micrometer ASP016, and Crane Scale #3 were all reviewed.  Gages are identified with stickers that list S/N, Cal Date and Due Date.</t>
  </si>
  <si>
    <t>Gage blocks used for calibration of calipers and mics were traceable to NIST.  The steel ruler used for measuring tapes were traceable to NIST.  Scales were listed as traceable to Govt. Standards from the certifying company but the cert did not specify which standard or agency.</t>
  </si>
  <si>
    <t>Non-conforming material is tagged with a new tag to indicate it has been moved electronically to the non-conforming material warehouse which prevents usage and shipment.  The rejection areas were labeled .  Per above, all material other than master coils are physically moved to the quarantine area.</t>
  </si>
  <si>
    <t>A document change form is used to request changes to documents.  The document owner is listed on the intranet site to indicate who has final approval of changes to that document or form.  Changes are made by corporate QA to update the intranet site with the correct revision.  
The employees are instructed to pull documents from the site to ensure the correct revision is used.</t>
  </si>
  <si>
    <t>An engineering change procedure is used at other facilities but has not been implemented at the Cleveland location.  Internal documents are updated per the procedure outlined in 8A.</t>
  </si>
  <si>
    <t>The Production Planners are responsible for scheduling.  Expedites are reviewed and accommodated where possible.</t>
  </si>
  <si>
    <t>The training matrix had been started but not fully implemented.  Detailed training plans have been created for the personnel.</t>
  </si>
  <si>
    <t>Yes, all coils reviewed on the floor were correctly tagged.  Finished goods were all visibly tagged as well and clearly identified.</t>
  </si>
  <si>
    <t>Coils are listed as oldest to newest on the screen where production planning assigns coils to a work order.  Finished goods are handled the same way when being assigned for shipment.</t>
  </si>
  <si>
    <t>On time delivery, PPM, and Devaluation of material are the primary metrics in place and all have goals established.  OTD and PPM were posted on the bulletin board.</t>
  </si>
  <si>
    <t>The approved vendor list is maintained in Stelplan.  Approval process reviews credit worthiness primarily.  Accounting controls the addition and removal of suppliers from the list.</t>
  </si>
  <si>
    <t>Internal audits are performed quarterly based on the established schedule.  Auditors are sent to external training for internal audit.  The QA personnel from the site perform the audit and also audit the QA functions.  In the past, QA personnel from other plants performed the audit for independence, however this had been stopped in approximately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</si>
</sst>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_(&quot;$&quot;* #,##0_);_(&quot;$&quot;* \(#,##0\);_(&quot;$&quot;* &quot;-&quot;??_);_(@_)"/>
    <numFmt numFmtId="168" formatCode="m/d/yy;@"/>
  </numFmts>
  <fonts count="87" x14ac:knownFonts="1">
    <font>
      <sz val="10"/>
      <name val="Arial"/>
    </font>
    <font>
      <sz val="10"/>
      <name val="Arial"/>
    </font>
    <font>
      <b/>
      <sz val="10"/>
      <name val="Arial"/>
      <family val="2"/>
    </font>
    <font>
      <sz val="8"/>
      <name val="Arial"/>
    </font>
    <font>
      <u/>
      <sz val="10"/>
      <color indexed="12"/>
      <name val="Arial"/>
    </font>
    <font>
      <sz val="20"/>
      <name val="Arial"/>
      <family val="2"/>
    </font>
    <font>
      <sz val="24"/>
      <name val="Arial"/>
      <family val="2"/>
    </font>
    <font>
      <sz val="12"/>
      <name val="Arial"/>
      <family val="2"/>
    </font>
    <font>
      <u/>
      <sz val="24"/>
      <name val="Arial"/>
      <family val="2"/>
    </font>
    <font>
      <u/>
      <sz val="10"/>
      <name val="Arial"/>
      <family val="2"/>
    </font>
    <font>
      <sz val="12"/>
      <name val="Arial"/>
    </font>
    <font>
      <b/>
      <u/>
      <sz val="10"/>
      <name val="Arial"/>
      <family val="2"/>
    </font>
    <font>
      <b/>
      <sz val="12"/>
      <name val="Arial"/>
      <family val="2"/>
    </font>
    <font>
      <b/>
      <sz val="10"/>
      <color indexed="10"/>
      <name val="Arial"/>
      <family val="2"/>
    </font>
    <font>
      <sz val="26"/>
      <name val="Arial"/>
    </font>
    <font>
      <b/>
      <i/>
      <sz val="12"/>
      <name val="Arial"/>
      <family val="2"/>
    </font>
    <font>
      <b/>
      <sz val="16"/>
      <name val="Arial"/>
      <family val="2"/>
    </font>
    <font>
      <sz val="10"/>
      <name val="Arial"/>
      <family val="2"/>
    </font>
    <font>
      <sz val="14"/>
      <name val="Arial"/>
    </font>
    <font>
      <b/>
      <sz val="14"/>
      <name val="Arial"/>
    </font>
    <font>
      <b/>
      <sz val="14"/>
      <color indexed="12"/>
      <name val="Arial"/>
      <family val="2"/>
    </font>
    <font>
      <b/>
      <sz val="14"/>
      <name val="Arial"/>
      <family val="2"/>
    </font>
    <font>
      <b/>
      <sz val="10"/>
      <color indexed="8"/>
      <name val="Arial"/>
      <family val="2"/>
    </font>
    <font>
      <sz val="10"/>
      <color indexed="8"/>
      <name val="Arial"/>
      <family val="2"/>
    </font>
    <font>
      <sz val="24"/>
      <color indexed="8"/>
      <name val="Arial"/>
      <family val="2"/>
    </font>
    <font>
      <b/>
      <sz val="26"/>
      <color indexed="8"/>
      <name val="Arial"/>
      <family val="2"/>
    </font>
    <font>
      <b/>
      <sz val="20"/>
      <name val="Arial"/>
      <family val="2"/>
    </font>
    <font>
      <b/>
      <sz val="22"/>
      <color indexed="8"/>
      <name val="Arial"/>
      <family val="2"/>
    </font>
    <font>
      <sz val="22"/>
      <name val="Arial"/>
      <family val="2"/>
    </font>
    <font>
      <b/>
      <sz val="22"/>
      <name val="Arial"/>
      <family val="2"/>
    </font>
    <font>
      <sz val="22"/>
      <color indexed="10"/>
      <name val="Arial"/>
      <family val="2"/>
    </font>
    <font>
      <b/>
      <sz val="11"/>
      <name val="Arial"/>
      <family val="2"/>
    </font>
    <font>
      <b/>
      <sz val="11"/>
      <color indexed="10"/>
      <name val="Arial"/>
      <family val="2"/>
    </font>
    <font>
      <sz val="10"/>
      <color indexed="9"/>
      <name val="Arial"/>
    </font>
    <font>
      <b/>
      <sz val="11"/>
      <color indexed="8"/>
      <name val="Arial"/>
      <family val="2"/>
    </font>
    <font>
      <b/>
      <i/>
      <sz val="10"/>
      <name val="Arial"/>
      <family val="2"/>
    </font>
    <font>
      <sz val="10"/>
      <color indexed="8"/>
      <name val="Arial"/>
    </font>
    <font>
      <b/>
      <sz val="12"/>
      <color indexed="8"/>
      <name val="Arial"/>
    </font>
    <font>
      <b/>
      <sz val="10"/>
      <color indexed="8"/>
      <name val="Arial"/>
    </font>
    <font>
      <sz val="8"/>
      <color indexed="8"/>
      <name val="Arial"/>
    </font>
    <font>
      <b/>
      <sz val="8"/>
      <color indexed="8"/>
      <name val="Arial"/>
    </font>
    <font>
      <b/>
      <sz val="12"/>
      <color indexed="8"/>
      <name val="Arial"/>
      <family val="2"/>
    </font>
    <font>
      <b/>
      <sz val="16"/>
      <name val="Arial"/>
    </font>
    <font>
      <b/>
      <u/>
      <sz val="12"/>
      <name val="Arial"/>
      <family val="2"/>
    </font>
    <font>
      <b/>
      <u/>
      <sz val="8"/>
      <color indexed="8"/>
      <name val="Arial"/>
      <family val="2"/>
    </font>
    <font>
      <b/>
      <sz val="8"/>
      <color indexed="8"/>
      <name val="Arial"/>
      <family val="2"/>
    </font>
    <font>
      <b/>
      <u/>
      <sz val="14"/>
      <name val="Arial"/>
      <family val="2"/>
    </font>
    <font>
      <b/>
      <u/>
      <sz val="12"/>
      <name val="Arial"/>
    </font>
    <font>
      <sz val="16"/>
      <name val="Arial"/>
    </font>
    <font>
      <i/>
      <sz val="16"/>
      <color indexed="10"/>
      <name val="Arial"/>
      <family val="2"/>
    </font>
    <font>
      <sz val="14"/>
      <color indexed="48"/>
      <name val="Arial"/>
    </font>
    <font>
      <b/>
      <sz val="18"/>
      <name val="Arial"/>
      <family val="2"/>
    </font>
    <font>
      <b/>
      <sz val="10"/>
      <color indexed="57"/>
      <name val="Arial"/>
      <family val="2"/>
    </font>
    <font>
      <b/>
      <sz val="10"/>
      <color indexed="48"/>
      <name val="Arial"/>
      <family val="2"/>
    </font>
    <font>
      <b/>
      <u/>
      <sz val="12"/>
      <color indexed="8"/>
      <name val="Arial"/>
      <family val="2"/>
    </font>
    <font>
      <b/>
      <sz val="16"/>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indexed="8"/>
      <name val="Arial"/>
      <family val="2"/>
    </font>
    <font>
      <b/>
      <sz val="14"/>
      <color indexed="10"/>
      <name val="Arial"/>
      <family val="2"/>
    </font>
    <font>
      <b/>
      <i/>
      <sz val="18"/>
      <name val="Arial"/>
      <family val="2"/>
    </font>
    <font>
      <sz val="8"/>
      <color indexed="8"/>
      <name val="Arial"/>
      <family val="2"/>
    </font>
    <font>
      <sz val="10"/>
      <color theme="0"/>
      <name val="Arial"/>
      <family val="2"/>
    </font>
    <font>
      <b/>
      <sz val="14"/>
      <color rgb="FF00B050"/>
      <name val="Arial"/>
      <family val="2"/>
    </font>
    <font>
      <b/>
      <sz val="14"/>
      <color rgb="FF92D050"/>
      <name val="Arial"/>
      <family val="2"/>
    </font>
    <font>
      <b/>
      <sz val="14"/>
      <color rgb="FF00B0F0"/>
      <name val="Arial"/>
      <family val="2"/>
    </font>
    <font>
      <b/>
      <sz val="14"/>
      <color rgb="FF0070C0"/>
      <name val="Arial"/>
      <family val="2"/>
    </font>
    <font>
      <b/>
      <i/>
      <sz val="12"/>
      <color rgb="FF00B050"/>
      <name val="Arial"/>
      <family val="2"/>
    </font>
    <font>
      <b/>
      <i/>
      <sz val="12"/>
      <color rgb="FF92D050"/>
      <name val="Arial"/>
      <family val="2"/>
    </font>
    <font>
      <b/>
      <i/>
      <sz val="12"/>
      <color rgb="FF00B0F0"/>
      <name val="Arial"/>
      <family val="2"/>
    </font>
    <font>
      <b/>
      <i/>
      <sz val="12"/>
      <color rgb="FF0070C0"/>
      <name val="Arial"/>
      <family val="2"/>
    </font>
    <font>
      <b/>
      <i/>
      <sz val="12"/>
      <color rgb="FFFF0000"/>
      <name val="Arial"/>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13"/>
        <bgColor indexed="64"/>
      </patternFill>
    </fill>
    <fill>
      <patternFill patternType="solid">
        <fgColor indexed="50"/>
        <bgColor indexed="64"/>
      </patternFill>
    </fill>
    <fill>
      <patternFill patternType="solid">
        <fgColor indexed="44"/>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1"/>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46">
    <xf numFmtId="0" fontId="0" fillId="0" borderId="0"/>
    <xf numFmtId="0" fontId="56" fillId="2"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9" borderId="0" applyNumberFormat="0" applyBorder="0" applyAlignment="0" applyProtection="0"/>
    <xf numFmtId="0" fontId="56" fillId="10" borderId="0" applyNumberFormat="0" applyBorder="0" applyAlignment="0" applyProtection="0"/>
    <xf numFmtId="0" fontId="56" fillId="5" borderId="0" applyNumberFormat="0" applyBorder="0" applyAlignment="0" applyProtection="0"/>
    <xf numFmtId="0" fontId="56" fillId="8" borderId="0" applyNumberFormat="0" applyBorder="0" applyAlignment="0" applyProtection="0"/>
    <xf numFmtId="0" fontId="56"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4" fillId="0" borderId="0" applyNumberFormat="0" applyFill="0" applyBorder="0" applyAlignment="0" applyProtection="0">
      <alignment vertical="top"/>
      <protection locked="0"/>
    </xf>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1" fillId="23" borderId="7" applyNumberFormat="0" applyFont="0" applyAlignment="0" applyProtection="0"/>
    <xf numFmtId="0" fontId="69" fillId="20" borderId="8" applyNumberFormat="0" applyAlignment="0" applyProtection="0"/>
    <xf numFmtId="9" fontId="1" fillId="0" borderId="0" applyFon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cellStyleXfs>
  <cellXfs count="414">
    <xf numFmtId="0" fontId="0" fillId="0" borderId="0" xfId="0"/>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13" fillId="24" borderId="0" xfId="0" applyFont="1" applyFill="1"/>
    <xf numFmtId="0" fontId="0" fillId="24" borderId="0" xfId="0" applyFill="1"/>
    <xf numFmtId="0" fontId="14" fillId="24" borderId="0" xfId="0" applyFont="1" applyFill="1"/>
    <xf numFmtId="0" fontId="0" fillId="24" borderId="16" xfId="0" applyFill="1" applyBorder="1"/>
    <xf numFmtId="0" fontId="15" fillId="24" borderId="0" xfId="0" applyFont="1" applyFill="1"/>
    <xf numFmtId="0" fontId="0" fillId="24" borderId="0" xfId="0" applyFill="1" applyBorder="1"/>
    <xf numFmtId="0" fontId="2" fillId="24" borderId="0" xfId="0" applyFont="1" applyFill="1" applyBorder="1" applyAlignment="1">
      <alignment horizontal="center"/>
    </xf>
    <xf numFmtId="0" fontId="15" fillId="24" borderId="0" xfId="0" applyFont="1" applyFill="1" applyBorder="1" applyAlignment="1"/>
    <xf numFmtId="0" fontId="0" fillId="24" borderId="0" xfId="0" applyFill="1" applyBorder="1" applyAlignment="1"/>
    <xf numFmtId="0" fontId="0" fillId="24" borderId="16" xfId="0" applyFill="1" applyBorder="1" applyAlignment="1"/>
    <xf numFmtId="0" fontId="0" fillId="24" borderId="17" xfId="0" applyFill="1" applyBorder="1" applyAlignment="1"/>
    <xf numFmtId="0" fontId="0" fillId="24" borderId="17" xfId="0" applyFill="1" applyBorder="1"/>
    <xf numFmtId="0" fontId="1" fillId="24" borderId="0" xfId="0" applyFont="1" applyFill="1"/>
    <xf numFmtId="0" fontId="2" fillId="24" borderId="0" xfId="0" applyFont="1" applyFill="1"/>
    <xf numFmtId="0" fontId="2" fillId="24" borderId="18" xfId="0" applyFont="1" applyFill="1" applyBorder="1"/>
    <xf numFmtId="0" fontId="5" fillId="24" borderId="0" xfId="0" applyFont="1" applyFill="1"/>
    <xf numFmtId="0" fontId="2" fillId="24" borderId="0" xfId="0" applyFont="1" applyFill="1" applyBorder="1"/>
    <xf numFmtId="0" fontId="2" fillId="24" borderId="0" xfId="0" applyFont="1" applyFill="1" applyBorder="1" applyAlignment="1">
      <alignment horizontal="left"/>
    </xf>
    <xf numFmtId="0" fontId="0" fillId="24" borderId="0" xfId="0" applyFill="1" applyAlignment="1">
      <alignment textRotation="90"/>
    </xf>
    <xf numFmtId="0" fontId="6" fillId="24" borderId="0" xfId="0" applyFont="1" applyFill="1"/>
    <xf numFmtId="0" fontId="7" fillId="24" borderId="0" xfId="0" applyFont="1" applyFill="1"/>
    <xf numFmtId="0" fontId="7" fillId="24" borderId="0" xfId="0" applyFont="1" applyFill="1" applyBorder="1"/>
    <xf numFmtId="0" fontId="9" fillId="24" borderId="0" xfId="0" applyFont="1" applyFill="1" applyBorder="1"/>
    <xf numFmtId="0" fontId="2" fillId="24" borderId="0" xfId="0" applyFont="1" applyFill="1" applyAlignment="1">
      <alignment horizontal="left"/>
    </xf>
    <xf numFmtId="0" fontId="12" fillId="24" borderId="0" xfId="0" applyFont="1" applyFill="1"/>
    <xf numFmtId="0" fontId="11" fillId="24" borderId="0" xfId="0" applyFont="1" applyFill="1"/>
    <xf numFmtId="0" fontId="0" fillId="24" borderId="19" xfId="0" applyFill="1" applyBorder="1"/>
    <xf numFmtId="0" fontId="0" fillId="24" borderId="20" xfId="0" applyFill="1" applyBorder="1"/>
    <xf numFmtId="0" fontId="18" fillId="25" borderId="21" xfId="0" applyFont="1" applyFill="1" applyBorder="1"/>
    <xf numFmtId="0" fontId="18" fillId="25" borderId="0" xfId="0" applyFont="1" applyFill="1" applyBorder="1"/>
    <xf numFmtId="0" fontId="18" fillId="25" borderId="22" xfId="0" applyFont="1" applyFill="1" applyBorder="1"/>
    <xf numFmtId="0" fontId="19" fillId="25" borderId="23" xfId="0" applyFont="1" applyFill="1" applyBorder="1"/>
    <xf numFmtId="0" fontId="18" fillId="25" borderId="24" xfId="0" applyFont="1" applyFill="1" applyBorder="1"/>
    <xf numFmtId="0" fontId="19" fillId="25" borderId="24" xfId="0" applyFont="1" applyFill="1" applyBorder="1"/>
    <xf numFmtId="0" fontId="18" fillId="25" borderId="25" xfId="0" applyFont="1" applyFill="1" applyBorder="1"/>
    <xf numFmtId="0" fontId="18" fillId="25" borderId="26" xfId="0" applyFont="1" applyFill="1" applyBorder="1"/>
    <xf numFmtId="0" fontId="18" fillId="25" borderId="16" xfId="0" applyFont="1" applyFill="1" applyBorder="1"/>
    <xf numFmtId="0" fontId="18" fillId="25" borderId="27" xfId="0" applyFont="1" applyFill="1" applyBorder="1"/>
    <xf numFmtId="0" fontId="20" fillId="26" borderId="28" xfId="0" applyFont="1" applyFill="1" applyBorder="1"/>
    <xf numFmtId="0" fontId="21" fillId="26" borderId="29" xfId="0" applyFont="1" applyFill="1" applyBorder="1"/>
    <xf numFmtId="0" fontId="0" fillId="26" borderId="29" xfId="0" applyFill="1" applyBorder="1"/>
    <xf numFmtId="0" fontId="0" fillId="26" borderId="30" xfId="0" applyFill="1" applyBorder="1"/>
    <xf numFmtId="0" fontId="2" fillId="27" borderId="31" xfId="0" applyFont="1" applyFill="1" applyBorder="1" applyAlignment="1">
      <alignment horizontal="center"/>
    </xf>
    <xf numFmtId="0" fontId="2" fillId="27" borderId="10" xfId="0" applyFont="1" applyFill="1" applyBorder="1" applyAlignment="1">
      <alignment horizontal="center"/>
    </xf>
    <xf numFmtId="0" fontId="2" fillId="27" borderId="10" xfId="0" applyFont="1" applyFill="1" applyBorder="1" applyAlignment="1">
      <alignment horizontal="center" wrapText="1"/>
    </xf>
    <xf numFmtId="0" fontId="23" fillId="24" borderId="0" xfId="0" applyFont="1" applyFill="1"/>
    <xf numFmtId="0" fontId="24" fillId="24" borderId="0" xfId="0" applyFont="1" applyFill="1"/>
    <xf numFmtId="0" fontId="25" fillId="24" borderId="0" xfId="0" applyFont="1" applyFill="1"/>
    <xf numFmtId="0" fontId="0" fillId="24" borderId="0" xfId="0" applyFill="1" applyAlignment="1">
      <alignment horizontal="center"/>
    </xf>
    <xf numFmtId="0" fontId="23" fillId="24" borderId="0" xfId="0" applyFont="1" applyFill="1" applyAlignment="1">
      <alignment horizontal="center"/>
    </xf>
    <xf numFmtId="0" fontId="9" fillId="24" borderId="0" xfId="0" applyFont="1" applyFill="1" applyBorder="1" applyAlignment="1">
      <alignment horizontal="center"/>
    </xf>
    <xf numFmtId="0" fontId="0" fillId="24" borderId="18" xfId="0" applyFill="1" applyBorder="1" applyAlignment="1">
      <alignment horizontal="center"/>
    </xf>
    <xf numFmtId="0" fontId="0" fillId="24" borderId="19" xfId="0" applyFill="1" applyBorder="1" applyAlignment="1">
      <alignment horizontal="center"/>
    </xf>
    <xf numFmtId="0" fontId="0" fillId="24" borderId="20" xfId="0" applyFill="1" applyBorder="1" applyAlignment="1">
      <alignment horizontal="center"/>
    </xf>
    <xf numFmtId="0" fontId="0" fillId="24" borderId="0" xfId="0" applyFill="1" applyBorder="1" applyAlignment="1">
      <alignment horizontal="center"/>
    </xf>
    <xf numFmtId="0" fontId="8" fillId="24" borderId="0" xfId="0" applyFont="1" applyFill="1" applyBorder="1"/>
    <xf numFmtId="0" fontId="0" fillId="26" borderId="32" xfId="0" applyFill="1" applyBorder="1"/>
    <xf numFmtId="0" fontId="0" fillId="26" borderId="15" xfId="0" applyFill="1" applyBorder="1"/>
    <xf numFmtId="0" fontId="0" fillId="26" borderId="14" xfId="0" applyFill="1" applyBorder="1"/>
    <xf numFmtId="0" fontId="0" fillId="0" borderId="34" xfId="0" applyBorder="1"/>
    <xf numFmtId="0" fontId="0" fillId="0" borderId="35" xfId="0" applyBorder="1"/>
    <xf numFmtId="0" fontId="0" fillId="0" borderId="36" xfId="0" applyBorder="1" applyAlignment="1">
      <alignment horizontal="center"/>
    </xf>
    <xf numFmtId="0" fontId="0" fillId="0" borderId="37" xfId="0" applyBorder="1" applyAlignment="1">
      <alignment horizontal="center"/>
    </xf>
    <xf numFmtId="0" fontId="29" fillId="24" borderId="0" xfId="0" applyFont="1" applyFill="1"/>
    <xf numFmtId="0" fontId="30" fillId="24" borderId="0" xfId="0" applyFont="1" applyFill="1" applyAlignment="1">
      <alignment wrapText="1"/>
    </xf>
    <xf numFmtId="0" fontId="30" fillId="24" borderId="0" xfId="0" applyFont="1" applyFill="1"/>
    <xf numFmtId="0" fontId="28" fillId="24" borderId="0" xfId="0" applyFont="1" applyFill="1"/>
    <xf numFmtId="0" fontId="31" fillId="24" borderId="18" xfId="0" applyFont="1" applyFill="1" applyBorder="1" applyAlignment="1">
      <alignment horizontal="center"/>
    </xf>
    <xf numFmtId="0" fontId="32" fillId="24" borderId="18" xfId="0" applyFont="1" applyFill="1" applyBorder="1" applyAlignment="1">
      <alignment horizontal="center"/>
    </xf>
    <xf numFmtId="0" fontId="35" fillId="24" borderId="0" xfId="0" applyFont="1" applyFill="1"/>
    <xf numFmtId="0" fontId="25" fillId="24" borderId="0" xfId="0" applyFont="1" applyFill="1" applyAlignment="1"/>
    <xf numFmtId="0" fontId="0" fillId="0" borderId="0" xfId="0" applyAlignment="1">
      <alignment vertical="center"/>
    </xf>
    <xf numFmtId="0" fontId="0" fillId="0" borderId="0" xfId="0" applyAlignment="1">
      <alignment horizontal="center" vertical="center"/>
    </xf>
    <xf numFmtId="0" fontId="2" fillId="25" borderId="38" xfId="0" applyFont="1" applyFill="1" applyBorder="1" applyAlignment="1">
      <alignment horizontal="center" vertical="center"/>
    </xf>
    <xf numFmtId="0" fontId="2" fillId="25" borderId="39" xfId="0" applyFont="1" applyFill="1" applyBorder="1" applyAlignment="1">
      <alignment horizontal="center" vertical="center" wrapText="1"/>
    </xf>
    <xf numFmtId="0" fontId="2" fillId="25" borderId="40" xfId="0" applyFont="1" applyFill="1" applyBorder="1" applyAlignment="1">
      <alignment horizontal="center" vertical="center" wrapText="1"/>
    </xf>
    <xf numFmtId="0" fontId="12" fillId="25" borderId="41" xfId="0" applyFont="1" applyFill="1" applyBorder="1" applyAlignment="1">
      <alignment horizontal="center" vertical="center"/>
    </xf>
    <xf numFmtId="0" fontId="0" fillId="0" borderId="0" xfId="0" applyFill="1" applyAlignment="1">
      <alignment vertical="center"/>
    </xf>
    <xf numFmtId="164" fontId="2" fillId="28" borderId="42" xfId="0" applyNumberFormat="1" applyFont="1" applyFill="1" applyBorder="1" applyAlignment="1">
      <alignment horizontal="left" vertical="center"/>
    </xf>
    <xf numFmtId="0" fontId="0" fillId="28" borderId="43" xfId="0" applyFill="1" applyBorder="1" applyAlignment="1">
      <alignment horizontal="center" vertical="center"/>
    </xf>
    <xf numFmtId="0" fontId="0" fillId="28" borderId="44" xfId="0" applyFill="1" applyBorder="1" applyAlignment="1">
      <alignment horizontal="center" vertical="center"/>
    </xf>
    <xf numFmtId="0" fontId="0" fillId="28" borderId="45" xfId="0" applyFill="1" applyBorder="1" applyAlignment="1">
      <alignment vertical="center"/>
    </xf>
    <xf numFmtId="0" fontId="0" fillId="0" borderId="46" xfId="0" applyBorder="1" applyAlignment="1">
      <alignment horizontal="left"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0" fillId="0" borderId="49" xfId="0" applyBorder="1" applyAlignment="1">
      <alignment vertical="center"/>
    </xf>
    <xf numFmtId="0" fontId="0" fillId="0" borderId="31" xfId="0" applyBorder="1" applyAlignment="1">
      <alignment horizontal="left" vertical="center"/>
    </xf>
    <xf numFmtId="0" fontId="0" fillId="0" borderId="11" xfId="0" applyBorder="1" applyAlignment="1">
      <alignment vertical="center"/>
    </xf>
    <xf numFmtId="0" fontId="2" fillId="0" borderId="50" xfId="0" applyFont="1" applyBorder="1" applyAlignment="1">
      <alignment horizontal="center" vertical="center"/>
    </xf>
    <xf numFmtId="0" fontId="0" fillId="0" borderId="14" xfId="0" applyBorder="1" applyAlignment="1">
      <alignment vertical="center"/>
    </xf>
    <xf numFmtId="0" fontId="0" fillId="0" borderId="31" xfId="0" applyBorder="1" applyAlignment="1">
      <alignment vertical="center"/>
    </xf>
    <xf numFmtId="0" fontId="2" fillId="29" borderId="18" xfId="0" applyFont="1" applyFill="1" applyBorder="1" applyAlignment="1">
      <alignment horizontal="center" vertical="center"/>
    </xf>
    <xf numFmtId="0" fontId="0" fillId="28" borderId="0" xfId="0" applyFill="1" applyAlignment="1">
      <alignment vertical="center"/>
    </xf>
    <xf numFmtId="0" fontId="2" fillId="28" borderId="43" xfId="0" applyFont="1" applyFill="1" applyBorder="1" applyAlignment="1">
      <alignment horizontal="center" vertical="center"/>
    </xf>
    <xf numFmtId="0" fontId="2" fillId="28" borderId="44" xfId="0" applyFont="1" applyFill="1" applyBorder="1" applyAlignment="1">
      <alignment horizontal="center" vertical="center"/>
    </xf>
    <xf numFmtId="0" fontId="2" fillId="0" borderId="10" xfId="0" applyFont="1" applyBorder="1" applyAlignment="1">
      <alignment horizontal="center" vertical="center"/>
    </xf>
    <xf numFmtId="0" fontId="0" fillId="0" borderId="46"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28" xfId="0" applyBorder="1" applyAlignment="1">
      <alignment vertical="center"/>
    </xf>
    <xf numFmtId="0" fontId="0" fillId="0" borderId="30" xfId="0" applyBorder="1" applyAlignment="1">
      <alignment vertical="center"/>
    </xf>
    <xf numFmtId="0" fontId="0" fillId="0" borderId="0" xfId="0" applyBorder="1" applyAlignment="1">
      <alignment vertical="center"/>
    </xf>
    <xf numFmtId="0" fontId="36" fillId="0" borderId="0" xfId="0" applyFont="1" applyAlignment="1">
      <alignment horizontal="left" vertical="center"/>
    </xf>
    <xf numFmtId="0" fontId="37" fillId="25" borderId="39" xfId="0" applyFont="1" applyFill="1" applyBorder="1" applyAlignment="1">
      <alignment horizontal="center" vertical="center"/>
    </xf>
    <xf numFmtId="0" fontId="38" fillId="28" borderId="43" xfId="0" applyFont="1" applyFill="1" applyBorder="1" applyAlignment="1">
      <alignment horizontal="left" vertical="center"/>
    </xf>
    <xf numFmtId="0" fontId="39" fillId="0" borderId="47" xfId="0" applyFont="1" applyBorder="1" applyAlignment="1">
      <alignment horizontal="left" vertical="center" wrapText="1"/>
    </xf>
    <xf numFmtId="0" fontId="39" fillId="0" borderId="10" xfId="0" applyFont="1" applyBorder="1" applyAlignment="1">
      <alignment horizontal="left" vertical="center" wrapText="1"/>
    </xf>
    <xf numFmtId="0" fontId="38" fillId="28" borderId="43" xfId="0" applyFont="1" applyFill="1" applyBorder="1" applyAlignment="1">
      <alignment horizontal="left" vertical="center" wrapText="1"/>
    </xf>
    <xf numFmtId="0" fontId="39" fillId="0" borderId="10" xfId="0" applyFont="1" applyFill="1" applyBorder="1" applyAlignment="1">
      <alignment horizontal="left" vertical="center" wrapText="1"/>
    </xf>
    <xf numFmtId="0" fontId="0" fillId="24" borderId="0" xfId="0" applyFill="1" applyBorder="1" applyAlignment="1">
      <alignment horizontal="left"/>
    </xf>
    <xf numFmtId="0" fontId="25" fillId="24" borderId="0" xfId="0" applyFont="1" applyFill="1" applyAlignment="1">
      <alignment horizontal="center"/>
    </xf>
    <xf numFmtId="0" fontId="22" fillId="24" borderId="0" xfId="0" applyFont="1" applyFill="1" applyAlignment="1">
      <alignment horizontal="center"/>
    </xf>
    <xf numFmtId="0" fontId="21" fillId="24" borderId="0" xfId="0" applyFont="1" applyFill="1" applyBorder="1" applyAlignment="1">
      <alignment horizontal="center"/>
    </xf>
    <xf numFmtId="0" fontId="1" fillId="24" borderId="0" xfId="0" applyFont="1" applyFill="1" applyBorder="1"/>
    <xf numFmtId="0" fontId="22" fillId="24" borderId="0" xfId="0" applyFont="1" applyFill="1" applyBorder="1" applyAlignment="1">
      <alignment horizontal="center"/>
    </xf>
    <xf numFmtId="0" fontId="23" fillId="24" borderId="0" xfId="0" applyFont="1" applyFill="1" applyBorder="1" applyAlignment="1">
      <alignment horizontal="center"/>
    </xf>
    <xf numFmtId="0" fontId="0" fillId="24" borderId="16" xfId="0" applyFill="1" applyBorder="1" applyAlignment="1">
      <alignment horizontal="left"/>
    </xf>
    <xf numFmtId="0" fontId="12" fillId="25" borderId="18" xfId="0" applyFont="1" applyFill="1" applyBorder="1" applyAlignment="1">
      <alignment horizontal="center" vertical="center" wrapText="1"/>
    </xf>
    <xf numFmtId="0" fontId="0" fillId="29" borderId="53" xfId="0" applyFill="1" applyBorder="1" applyAlignment="1">
      <alignment vertical="center"/>
    </xf>
    <xf numFmtId="0" fontId="0" fillId="0" borderId="32" xfId="0" applyBorder="1" applyAlignment="1">
      <alignment vertical="center"/>
    </xf>
    <xf numFmtId="0" fontId="39" fillId="0" borderId="15" xfId="0" applyFont="1" applyBorder="1" applyAlignment="1">
      <alignment horizontal="left" vertical="center" wrapText="1"/>
    </xf>
    <xf numFmtId="0" fontId="0" fillId="29" borderId="42" xfId="0" applyFill="1" applyBorder="1" applyAlignment="1">
      <alignment vertical="center"/>
    </xf>
    <xf numFmtId="0" fontId="0" fillId="0" borderId="32" xfId="0" applyBorder="1" applyAlignment="1">
      <alignment horizontal="left" vertical="center"/>
    </xf>
    <xf numFmtId="0" fontId="0" fillId="29" borderId="42" xfId="0" applyFill="1" applyBorder="1" applyAlignment="1">
      <alignment horizontal="right" vertical="center"/>
    </xf>
    <xf numFmtId="0" fontId="40" fillId="29" borderId="45" xfId="0" applyFont="1" applyFill="1" applyBorder="1" applyAlignment="1">
      <alignment horizontal="right" vertical="center" wrapText="1"/>
    </xf>
    <xf numFmtId="0" fontId="2" fillId="0" borderId="54" xfId="0" applyFont="1" applyBorder="1" applyAlignment="1">
      <alignment horizontal="center" vertical="center"/>
    </xf>
    <xf numFmtId="0" fontId="2" fillId="29" borderId="55" xfId="0" applyFont="1" applyFill="1" applyBorder="1" applyAlignment="1">
      <alignment horizontal="center" vertical="center"/>
    </xf>
    <xf numFmtId="0" fontId="2" fillId="0" borderId="56" xfId="0" applyFont="1" applyBorder="1" applyAlignment="1">
      <alignment horizontal="center" vertical="center"/>
    </xf>
    <xf numFmtId="0" fontId="42" fillId="29" borderId="18" xfId="0" applyFont="1" applyFill="1" applyBorder="1" applyAlignment="1">
      <alignment horizontal="center"/>
    </xf>
    <xf numFmtId="0" fontId="2" fillId="24" borderId="24" xfId="0" applyFont="1" applyFill="1" applyBorder="1"/>
    <xf numFmtId="0" fontId="2" fillId="24" borderId="24" xfId="0" applyFont="1" applyFill="1" applyBorder="1" applyAlignment="1">
      <alignment horizontal="right"/>
    </xf>
    <xf numFmtId="9" fontId="0" fillId="24" borderId="0" xfId="42" applyFont="1" applyFill="1" applyAlignment="1">
      <alignment horizontal="center"/>
    </xf>
    <xf numFmtId="0" fontId="0" fillId="24" borderId="18" xfId="0" applyFill="1" applyBorder="1"/>
    <xf numFmtId="0" fontId="0" fillId="24" borderId="57" xfId="0" applyFill="1" applyBorder="1"/>
    <xf numFmtId="0" fontId="0" fillId="24" borderId="58" xfId="0" applyFill="1" applyBorder="1"/>
    <xf numFmtId="0" fontId="0" fillId="24" borderId="59" xfId="0" applyFill="1" applyBorder="1"/>
    <xf numFmtId="0" fontId="0" fillId="24" borderId="21" xfId="0" applyFill="1" applyBorder="1"/>
    <xf numFmtId="0" fontId="11" fillId="24" borderId="0" xfId="0" applyFont="1" applyFill="1" applyBorder="1"/>
    <xf numFmtId="0" fontId="0" fillId="24" borderId="22" xfId="0" applyFill="1" applyBorder="1"/>
    <xf numFmtId="0" fontId="0" fillId="24" borderId="26" xfId="0" applyFill="1" applyBorder="1"/>
    <xf numFmtId="0" fontId="0" fillId="24" borderId="27" xfId="0" applyFill="1" applyBorder="1"/>
    <xf numFmtId="165" fontId="0" fillId="24" borderId="0" xfId="0" applyNumberFormat="1" applyFill="1" applyBorder="1"/>
    <xf numFmtId="0" fontId="2" fillId="24" borderId="0" xfId="0" applyFont="1" applyFill="1" applyAlignment="1"/>
    <xf numFmtId="0" fontId="12" fillId="24" borderId="0" xfId="0" applyFont="1" applyFill="1" applyAlignment="1"/>
    <xf numFmtId="0" fontId="0" fillId="24" borderId="59" xfId="0" applyFill="1" applyBorder="1" applyAlignment="1">
      <alignment horizontal="center"/>
    </xf>
    <xf numFmtId="0" fontId="10" fillId="24" borderId="0" xfId="0" applyFont="1" applyFill="1"/>
    <xf numFmtId="0" fontId="43" fillId="24" borderId="0" xfId="0" applyFont="1" applyFill="1"/>
    <xf numFmtId="0" fontId="43" fillId="24" borderId="0" xfId="0" applyFont="1" applyFill="1" applyAlignment="1"/>
    <xf numFmtId="0" fontId="0" fillId="24" borderId="0" xfId="0" applyFill="1" applyAlignment="1">
      <alignment horizontal="left"/>
    </xf>
    <xf numFmtId="0" fontId="12" fillId="24" borderId="0" xfId="0" applyFont="1" applyFill="1" applyAlignment="1">
      <alignment horizontal="left"/>
    </xf>
    <xf numFmtId="0" fontId="0" fillId="24" borderId="0" xfId="0" applyFill="1" applyAlignment="1">
      <alignment horizontal="right"/>
    </xf>
    <xf numFmtId="0" fontId="10" fillId="24" borderId="0" xfId="0" applyFont="1" applyFill="1" applyAlignment="1">
      <alignment horizontal="left"/>
    </xf>
    <xf numFmtId="0" fontId="39" fillId="0" borderId="29" xfId="0" applyFont="1" applyBorder="1" applyAlignment="1">
      <alignment horizontal="left" vertical="center" wrapText="1"/>
    </xf>
    <xf numFmtId="0" fontId="39" fillId="0" borderId="12" xfId="0" applyFont="1" applyBorder="1" applyAlignment="1">
      <alignment horizontal="left" vertical="center" wrapText="1"/>
    </xf>
    <xf numFmtId="0" fontId="22" fillId="0" borderId="0" xfId="0" applyFont="1" applyAlignment="1">
      <alignment horizontal="left" vertical="center"/>
    </xf>
    <xf numFmtId="0" fontId="41" fillId="25" borderId="39" xfId="0" applyFont="1" applyFill="1" applyBorder="1" applyAlignment="1">
      <alignment horizontal="center" vertical="center"/>
    </xf>
    <xf numFmtId="0" fontId="22" fillId="28" borderId="43" xfId="0" applyFont="1" applyFill="1" applyBorder="1" applyAlignment="1">
      <alignment horizontal="left" vertical="center"/>
    </xf>
    <xf numFmtId="0" fontId="45" fillId="0" borderId="47" xfId="0" applyFont="1" applyBorder="1" applyAlignment="1">
      <alignment horizontal="left" vertical="center" wrapText="1"/>
    </xf>
    <xf numFmtId="0" fontId="45" fillId="0" borderId="15" xfId="0" applyFont="1" applyBorder="1" applyAlignment="1">
      <alignment horizontal="left" vertical="center" wrapText="1"/>
    </xf>
    <xf numFmtId="0" fontId="45" fillId="29" borderId="53" xfId="0" applyFont="1" applyFill="1" applyBorder="1" applyAlignment="1">
      <alignment horizontal="right" vertical="center" wrapText="1"/>
    </xf>
    <xf numFmtId="0" fontId="22" fillId="28" borderId="43" xfId="0" applyFont="1" applyFill="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15" xfId="0" applyFont="1" applyBorder="1" applyAlignment="1">
      <alignment wrapText="1"/>
    </xf>
    <xf numFmtId="0" fontId="45" fillId="29" borderId="17" xfId="0" applyFont="1" applyFill="1" applyBorder="1" applyAlignment="1">
      <alignment horizontal="right" vertical="center" wrapText="1"/>
    </xf>
    <xf numFmtId="0" fontId="45" fillId="0" borderId="0" xfId="0" applyFont="1" applyAlignment="1">
      <alignment horizontal="left" vertical="center" wrapText="1"/>
    </xf>
    <xf numFmtId="0" fontId="45" fillId="0" borderId="0" xfId="0" applyFont="1" applyBorder="1" applyAlignment="1">
      <alignment horizontal="left" vertical="center" wrapText="1"/>
    </xf>
    <xf numFmtId="0" fontId="0" fillId="0" borderId="0" xfId="0" applyFill="1" applyBorder="1" applyAlignment="1">
      <alignment horizontal="left"/>
    </xf>
    <xf numFmtId="0" fontId="45" fillId="26" borderId="47" xfId="0" applyFont="1" applyFill="1" applyBorder="1" applyAlignment="1">
      <alignment horizontal="left" vertical="center" wrapText="1"/>
    </xf>
    <xf numFmtId="0" fontId="45" fillId="26" borderId="10" xfId="0" applyFont="1" applyFill="1" applyBorder="1" applyAlignment="1">
      <alignment horizontal="left" vertical="center" wrapText="1"/>
    </xf>
    <xf numFmtId="0" fontId="45" fillId="0" borderId="47" xfId="0" applyFont="1" applyFill="1" applyBorder="1" applyAlignment="1">
      <alignment horizontal="left" vertical="center" wrapText="1"/>
    </xf>
    <xf numFmtId="0" fontId="12" fillId="24" borderId="0" xfId="0" applyFont="1" applyFill="1" applyAlignment="1">
      <alignment horizontal="right"/>
    </xf>
    <xf numFmtId="0" fontId="0" fillId="29" borderId="55" xfId="0" applyFill="1" applyBorder="1"/>
    <xf numFmtId="0" fontId="12" fillId="29" borderId="17" xfId="0" applyFont="1" applyFill="1" applyBorder="1"/>
    <xf numFmtId="0" fontId="12" fillId="29" borderId="17" xfId="0" applyFont="1" applyFill="1" applyBorder="1" applyAlignment="1">
      <alignment horizontal="right"/>
    </xf>
    <xf numFmtId="0" fontId="10" fillId="24" borderId="0" xfId="0" applyFont="1" applyFill="1" applyAlignment="1">
      <alignment horizontal="right"/>
    </xf>
    <xf numFmtId="9" fontId="2" fillId="29" borderId="18" xfId="0" applyNumberFormat="1" applyFont="1" applyFill="1" applyBorder="1" applyAlignment="1">
      <alignment horizontal="center" vertical="center"/>
    </xf>
    <xf numFmtId="9" fontId="2" fillId="0" borderId="15" xfId="0" applyNumberFormat="1" applyFont="1" applyBorder="1" applyAlignment="1">
      <alignment horizontal="center" vertical="center"/>
    </xf>
    <xf numFmtId="0" fontId="0" fillId="30" borderId="55" xfId="0" applyFill="1" applyBorder="1"/>
    <xf numFmtId="0" fontId="0" fillId="30" borderId="17" xfId="0" applyFill="1" applyBorder="1"/>
    <xf numFmtId="0" fontId="12" fillId="30" borderId="53" xfId="0" applyFont="1" applyFill="1" applyBorder="1" applyAlignment="1">
      <alignment horizontal="right"/>
    </xf>
    <xf numFmtId="14" fontId="0" fillId="24" borderId="16" xfId="0" applyNumberFormat="1" applyFill="1" applyBorder="1" applyAlignment="1">
      <alignment horizontal="left"/>
    </xf>
    <xf numFmtId="0" fontId="46" fillId="24" borderId="0" xfId="0" applyFont="1" applyFill="1"/>
    <xf numFmtId="0" fontId="10" fillId="24" borderId="57" xfId="0" applyFont="1" applyFill="1" applyBorder="1"/>
    <xf numFmtId="0" fontId="10" fillId="24" borderId="21" xfId="0" applyFont="1" applyFill="1" applyBorder="1"/>
    <xf numFmtId="0" fontId="10" fillId="24" borderId="26" xfId="0" applyFont="1" applyFill="1" applyBorder="1"/>
    <xf numFmtId="0" fontId="10" fillId="24" borderId="0" xfId="0" applyFont="1" applyFill="1" applyAlignment="1">
      <alignment horizontal="center"/>
    </xf>
    <xf numFmtId="0" fontId="15" fillId="24" borderId="0" xfId="0" applyFont="1" applyFill="1" applyAlignment="1">
      <alignment horizontal="left"/>
    </xf>
    <xf numFmtId="0" fontId="47" fillId="24" borderId="0" xfId="0" applyFont="1" applyFill="1"/>
    <xf numFmtId="49" fontId="46" fillId="24" borderId="0" xfId="0" applyNumberFormat="1" applyFont="1" applyFill="1"/>
    <xf numFmtId="0" fontId="10" fillId="24" borderId="0" xfId="0" applyNumberFormat="1" applyFont="1" applyFill="1"/>
    <xf numFmtId="0" fontId="48" fillId="24" borderId="0" xfId="0" applyFont="1" applyFill="1"/>
    <xf numFmtId="0" fontId="18" fillId="24" borderId="0" xfId="0" applyFont="1" applyFill="1"/>
    <xf numFmtId="0" fontId="18" fillId="0" borderId="0" xfId="0" applyFont="1"/>
    <xf numFmtId="0" fontId="0" fillId="0" borderId="0" xfId="0" applyFill="1" applyBorder="1" applyAlignment="1">
      <alignment vertical="center"/>
    </xf>
    <xf numFmtId="0" fontId="2" fillId="27" borderId="18" xfId="0" applyFont="1" applyFill="1" applyBorder="1" applyProtection="1">
      <protection locked="0"/>
    </xf>
    <xf numFmtId="0" fontId="2" fillId="27" borderId="18" xfId="0" applyFont="1" applyFill="1" applyBorder="1" applyAlignment="1" applyProtection="1">
      <alignment horizontal="left"/>
      <protection locked="0"/>
    </xf>
    <xf numFmtId="0" fontId="2" fillId="27" borderId="25" xfId="0" applyFont="1" applyFill="1" applyBorder="1" applyAlignment="1" applyProtection="1">
      <alignment horizontal="center"/>
      <protection locked="0"/>
    </xf>
    <xf numFmtId="0" fontId="2" fillId="27" borderId="51" xfId="0" applyFont="1" applyFill="1" applyBorder="1" applyAlignment="1" applyProtection="1">
      <alignment horizontal="center"/>
      <protection locked="0"/>
    </xf>
    <xf numFmtId="0" fontId="2" fillId="27" borderId="27" xfId="0" applyFont="1" applyFill="1" applyBorder="1" applyAlignment="1" applyProtection="1">
      <alignment horizontal="center"/>
      <protection locked="0"/>
    </xf>
    <xf numFmtId="0" fontId="0" fillId="27" borderId="18" xfId="0" applyFill="1" applyBorder="1" applyAlignment="1" applyProtection="1">
      <alignment horizontal="left"/>
      <protection locked="0"/>
    </xf>
    <xf numFmtId="167" fontId="0" fillId="27" borderId="18" xfId="29" applyNumberFormat="1" applyFont="1" applyFill="1" applyBorder="1" applyAlignment="1" applyProtection="1">
      <alignment horizontal="left"/>
      <protection locked="0"/>
    </xf>
    <xf numFmtId="166" fontId="0" fillId="27" borderId="18" xfId="28" applyNumberFormat="1" applyFont="1" applyFill="1" applyBorder="1" applyAlignment="1" applyProtection="1">
      <alignment horizontal="left"/>
      <protection locked="0"/>
    </xf>
    <xf numFmtId="0" fontId="0" fillId="27" borderId="60" xfId="0" applyFill="1" applyBorder="1" applyAlignment="1" applyProtection="1">
      <alignment horizontal="left"/>
      <protection locked="0"/>
    </xf>
    <xf numFmtId="49" fontId="0" fillId="27" borderId="18" xfId="42" applyNumberFormat="1" applyFont="1" applyFill="1" applyBorder="1" applyAlignment="1" applyProtection="1">
      <alignment horizontal="left"/>
      <protection locked="0"/>
    </xf>
    <xf numFmtId="9" fontId="0" fillId="27" borderId="18" xfId="42" applyFont="1" applyFill="1" applyBorder="1" applyAlignment="1" applyProtection="1">
      <alignment horizontal="left"/>
      <protection locked="0"/>
    </xf>
    <xf numFmtId="0" fontId="10" fillId="27" borderId="18" xfId="0" applyFont="1" applyFill="1" applyBorder="1" applyAlignment="1" applyProtection="1">
      <alignment horizontal="left"/>
      <protection locked="0"/>
    </xf>
    <xf numFmtId="14" fontId="0" fillId="27" borderId="18" xfId="0" applyNumberFormat="1" applyFill="1" applyBorder="1" applyProtection="1">
      <protection locked="0"/>
    </xf>
    <xf numFmtId="0" fontId="2" fillId="27" borderId="11" xfId="0" applyFont="1" applyFill="1" applyBorder="1" applyAlignment="1">
      <alignment horizontal="center" wrapText="1"/>
    </xf>
    <xf numFmtId="0" fontId="0" fillId="0" borderId="61" xfId="0" applyBorder="1" applyAlignment="1">
      <alignment horizontal="center"/>
    </xf>
    <xf numFmtId="0" fontId="0" fillId="0" borderId="47" xfId="0" applyBorder="1"/>
    <xf numFmtId="0" fontId="0" fillId="0" borderId="49" xfId="0" applyBorder="1"/>
    <xf numFmtId="0" fontId="49" fillId="24" borderId="0" xfId="0" applyFont="1" applyFill="1"/>
    <xf numFmtId="0" fontId="50" fillId="24" borderId="0" xfId="0" applyFont="1" applyFill="1"/>
    <xf numFmtId="0" fontId="0" fillId="26" borderId="63" xfId="0" applyFill="1" applyBorder="1" applyAlignment="1">
      <alignment horizontal="center"/>
    </xf>
    <xf numFmtId="0" fontId="0" fillId="26" borderId="64" xfId="0" applyFill="1" applyBorder="1" applyAlignment="1">
      <alignment wrapText="1"/>
    </xf>
    <xf numFmtId="14" fontId="0" fillId="26" borderId="29" xfId="0" applyNumberFormat="1" applyFill="1" applyBorder="1"/>
    <xf numFmtId="0" fontId="0" fillId="26" borderId="30" xfId="0" applyFill="1" applyBorder="1" applyAlignment="1">
      <alignment wrapText="1"/>
    </xf>
    <xf numFmtId="0" fontId="0" fillId="26" borderId="29" xfId="0" applyFill="1" applyBorder="1" applyAlignment="1">
      <alignment horizontal="center"/>
    </xf>
    <xf numFmtId="0" fontId="0" fillId="0" borderId="47" xfId="0" applyBorder="1" applyAlignment="1">
      <alignment horizontal="center"/>
    </xf>
    <xf numFmtId="0" fontId="0" fillId="0" borderId="10" xfId="0" applyBorder="1" applyAlignment="1">
      <alignment horizontal="center"/>
    </xf>
    <xf numFmtId="0" fontId="0" fillId="0" borderId="15" xfId="0" applyBorder="1" applyAlignment="1">
      <alignment horizontal="center"/>
    </xf>
    <xf numFmtId="0" fontId="0" fillId="0" borderId="12" xfId="0" applyBorder="1" applyAlignment="1">
      <alignment horizontal="center"/>
    </xf>
    <xf numFmtId="0" fontId="51" fillId="24" borderId="0" xfId="0" applyFont="1" applyFill="1"/>
    <xf numFmtId="0" fontId="0" fillId="0" borderId="0" xfId="0" applyFill="1" applyAlignment="1">
      <alignment horizontal="center" vertical="center"/>
    </xf>
    <xf numFmtId="0" fontId="0" fillId="0" borderId="0" xfId="0" applyBorder="1" applyAlignment="1">
      <alignment horizontal="center" vertical="center"/>
    </xf>
    <xf numFmtId="9" fontId="0" fillId="0" borderId="0" xfId="42" applyFont="1" applyAlignment="1">
      <alignment vertical="center"/>
    </xf>
    <xf numFmtId="0" fontId="0" fillId="0" borderId="0" xfId="0" applyFill="1"/>
    <xf numFmtId="166" fontId="0" fillId="26" borderId="18" xfId="28" applyNumberFormat="1" applyFont="1" applyFill="1" applyBorder="1" applyAlignment="1">
      <alignment horizontal="left"/>
    </xf>
    <xf numFmtId="0" fontId="13" fillId="24" borderId="57" xfId="0" applyFont="1" applyFill="1" applyBorder="1"/>
    <xf numFmtId="0" fontId="52" fillId="24" borderId="21" xfId="0" applyFont="1" applyFill="1" applyBorder="1"/>
    <xf numFmtId="0" fontId="13" fillId="24" borderId="55" xfId="0" applyFont="1" applyFill="1" applyBorder="1"/>
    <xf numFmtId="0" fontId="0" fillId="24" borderId="53" xfId="0" applyFill="1" applyBorder="1"/>
    <xf numFmtId="0" fontId="41" fillId="24" borderId="0" xfId="0" applyFont="1" applyFill="1" applyAlignment="1"/>
    <xf numFmtId="0" fontId="55" fillId="24" borderId="0" xfId="0" applyFont="1" applyFill="1" applyAlignment="1"/>
    <xf numFmtId="0" fontId="39" fillId="0" borderId="47" xfId="0" applyFont="1" applyFill="1" applyBorder="1" applyAlignment="1">
      <alignment horizontal="left" vertical="center" wrapText="1"/>
    </xf>
    <xf numFmtId="0" fontId="39" fillId="0" borderId="15" xfId="0" applyFont="1" applyFill="1" applyBorder="1" applyAlignment="1">
      <alignment horizontal="left" vertical="center" wrapText="1"/>
    </xf>
    <xf numFmtId="0" fontId="17" fillId="24" borderId="0" xfId="0" applyFont="1" applyFill="1" applyAlignment="1">
      <alignment horizontal="left"/>
    </xf>
    <xf numFmtId="0" fontId="2" fillId="24" borderId="0" xfId="0" applyFont="1" applyFill="1" applyAlignment="1">
      <alignment horizontal="right"/>
    </xf>
    <xf numFmtId="0" fontId="0" fillId="24" borderId="0" xfId="0" applyFill="1" applyAlignment="1"/>
    <xf numFmtId="0" fontId="2" fillId="0" borderId="48" xfId="0" applyFont="1" applyBorder="1" applyAlignment="1">
      <alignment horizontal="left" vertical="center" wrapText="1"/>
    </xf>
    <xf numFmtId="0" fontId="2" fillId="0" borderId="50" xfId="0" applyFont="1" applyBorder="1" applyAlignment="1">
      <alignment horizontal="left" vertical="center" wrapText="1"/>
    </xf>
    <xf numFmtId="0" fontId="2" fillId="29" borderId="53" xfId="0" applyFont="1" applyFill="1" applyBorder="1" applyAlignment="1">
      <alignment horizontal="left" vertical="center" wrapText="1"/>
    </xf>
    <xf numFmtId="0" fontId="2" fillId="28" borderId="44" xfId="0" applyFont="1" applyFill="1" applyBorder="1" applyAlignment="1">
      <alignment horizontal="left" vertical="center" wrapText="1"/>
    </xf>
    <xf numFmtId="0" fontId="0" fillId="28" borderId="44" xfId="0" applyFill="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0" fontId="2" fillId="29" borderId="18" xfId="0" applyFont="1" applyFill="1" applyBorder="1" applyAlignment="1">
      <alignment horizontal="left" vertical="center" wrapText="1"/>
    </xf>
    <xf numFmtId="0" fontId="0" fillId="28" borderId="55" xfId="0" applyFill="1" applyBorder="1" applyAlignment="1">
      <alignment horizontal="left" vertical="center" wrapText="1"/>
    </xf>
    <xf numFmtId="0" fontId="2" fillId="0" borderId="56" xfId="0" applyFont="1" applyBorder="1" applyAlignment="1">
      <alignment horizontal="left" vertical="center" wrapText="1"/>
    </xf>
    <xf numFmtId="0" fontId="4" fillId="27" borderId="18" xfId="36" applyFont="1" applyFill="1" applyBorder="1" applyAlignment="1" applyProtection="1">
      <alignment horizontal="left"/>
      <protection locked="0"/>
    </xf>
    <xf numFmtId="0" fontId="42" fillId="29" borderId="18" xfId="0" quotePrefix="1" applyFont="1" applyFill="1" applyBorder="1" applyAlignment="1">
      <alignment horizontal="center"/>
    </xf>
    <xf numFmtId="0" fontId="73" fillId="24" borderId="0" xfId="0" applyFont="1" applyFill="1" applyAlignment="1"/>
    <xf numFmtId="165" fontId="33" fillId="24" borderId="0" xfId="0" applyNumberFormat="1" applyFont="1" applyFill="1" applyBorder="1"/>
    <xf numFmtId="0" fontId="17" fillId="24" borderId="0" xfId="0" applyFont="1" applyFill="1"/>
    <xf numFmtId="37" fontId="34" fillId="29" borderId="18" xfId="28" applyNumberFormat="1" applyFont="1" applyFill="1" applyBorder="1" applyAlignment="1">
      <alignment horizontal="center"/>
    </xf>
    <xf numFmtId="1" fontId="31" fillId="24" borderId="18" xfId="0" applyNumberFormat="1" applyFont="1" applyFill="1" applyBorder="1" applyAlignment="1">
      <alignment horizontal="center"/>
    </xf>
    <xf numFmtId="37" fontId="31" fillId="30" borderId="18" xfId="28" applyNumberFormat="1" applyFont="1" applyFill="1" applyBorder="1" applyAlignment="1">
      <alignment horizontal="center"/>
    </xf>
    <xf numFmtId="166" fontId="77" fillId="24" borderId="18" xfId="0" applyNumberFormat="1" applyFont="1" applyFill="1" applyBorder="1"/>
    <xf numFmtId="166" fontId="33" fillId="24" borderId="18" xfId="0" applyNumberFormat="1" applyFont="1" applyFill="1" applyBorder="1"/>
    <xf numFmtId="0" fontId="78" fillId="24" borderId="55" xfId="0" applyFont="1" applyFill="1" applyBorder="1"/>
    <xf numFmtId="0" fontId="78" fillId="24" borderId="17" xfId="0" applyFont="1" applyFill="1" applyBorder="1"/>
    <xf numFmtId="0" fontId="78" fillId="24" borderId="53" xfId="0" applyFont="1" applyFill="1" applyBorder="1"/>
    <xf numFmtId="0" fontId="79" fillId="24" borderId="55" xfId="0" applyFont="1" applyFill="1" applyBorder="1"/>
    <xf numFmtId="0" fontId="79" fillId="24" borderId="17" xfId="0" applyFont="1" applyFill="1" applyBorder="1"/>
    <xf numFmtId="0" fontId="79" fillId="24" borderId="53" xfId="0" applyFont="1" applyFill="1" applyBorder="1"/>
    <xf numFmtId="0" fontId="80" fillId="24" borderId="55" xfId="0" applyFont="1" applyFill="1" applyBorder="1"/>
    <xf numFmtId="0" fontId="80" fillId="24" borderId="0" xfId="0" applyFont="1" applyFill="1" applyBorder="1"/>
    <xf numFmtId="0" fontId="81" fillId="24" borderId="55" xfId="0" applyFont="1" applyFill="1" applyBorder="1"/>
    <xf numFmtId="0" fontId="81" fillId="24" borderId="17" xfId="0" applyFont="1" applyFill="1" applyBorder="1"/>
    <xf numFmtId="0" fontId="74" fillId="24" borderId="55" xfId="0" applyFont="1" applyFill="1" applyBorder="1"/>
    <xf numFmtId="0" fontId="74" fillId="24" borderId="17" xfId="0" applyFont="1" applyFill="1" applyBorder="1"/>
    <xf numFmtId="0" fontId="82" fillId="24" borderId="55" xfId="0" applyFont="1" applyFill="1" applyBorder="1" applyAlignment="1">
      <alignment horizontal="left"/>
    </xf>
    <xf numFmtId="37" fontId="82" fillId="24" borderId="18" xfId="0" applyNumberFormat="1" applyFont="1" applyFill="1" applyBorder="1" applyAlignment="1">
      <alignment horizontal="left"/>
    </xf>
    <xf numFmtId="0" fontId="83" fillId="24" borderId="55" xfId="0" applyFont="1" applyFill="1" applyBorder="1" applyAlignment="1">
      <alignment horizontal="left"/>
    </xf>
    <xf numFmtId="37" fontId="83" fillId="24" borderId="18" xfId="0" applyNumberFormat="1" applyFont="1" applyFill="1" applyBorder="1" applyAlignment="1">
      <alignment horizontal="left"/>
    </xf>
    <xf numFmtId="0" fontId="84" fillId="24" borderId="55" xfId="0" applyFont="1" applyFill="1" applyBorder="1" applyAlignment="1">
      <alignment horizontal="left"/>
    </xf>
    <xf numFmtId="37" fontId="84" fillId="24" borderId="18" xfId="0" applyNumberFormat="1" applyFont="1" applyFill="1" applyBorder="1" applyAlignment="1">
      <alignment horizontal="left"/>
    </xf>
    <xf numFmtId="0" fontId="85" fillId="24" borderId="55" xfId="0" applyFont="1" applyFill="1" applyBorder="1" applyAlignment="1">
      <alignment horizontal="left"/>
    </xf>
    <xf numFmtId="37" fontId="85" fillId="24" borderId="18" xfId="0" applyNumberFormat="1" applyFont="1" applyFill="1" applyBorder="1" applyAlignment="1">
      <alignment horizontal="left"/>
    </xf>
    <xf numFmtId="0" fontId="86" fillId="24" borderId="55" xfId="0" applyFont="1" applyFill="1" applyBorder="1" applyAlignment="1">
      <alignment horizontal="left"/>
    </xf>
    <xf numFmtId="37" fontId="86" fillId="24" borderId="18" xfId="0" applyNumberFormat="1" applyFont="1" applyFill="1" applyBorder="1" applyAlignment="1">
      <alignment horizontal="left"/>
    </xf>
    <xf numFmtId="0" fontId="75" fillId="24" borderId="55" xfId="0" applyFont="1" applyFill="1" applyBorder="1" applyAlignment="1">
      <alignment horizontal="center"/>
    </xf>
    <xf numFmtId="37" fontId="75" fillId="24" borderId="18" xfId="0" applyNumberFormat="1" applyFont="1" applyFill="1" applyBorder="1" applyAlignment="1">
      <alignment horizontal="center"/>
    </xf>
    <xf numFmtId="0" fontId="76" fillId="0" borderId="50" xfId="0" applyFont="1" applyFill="1" applyBorder="1" applyAlignment="1">
      <alignment horizontal="left" vertical="center" wrapText="1"/>
    </xf>
    <xf numFmtId="0" fontId="76" fillId="0" borderId="10" xfId="0" applyFont="1" applyBorder="1" applyAlignment="1">
      <alignment horizontal="left" vertical="center" wrapText="1"/>
    </xf>
    <xf numFmtId="0" fontId="21" fillId="27" borderId="18" xfId="0" applyFont="1" applyFill="1" applyBorder="1" applyAlignment="1">
      <alignment horizontal="center" wrapText="1"/>
    </xf>
    <xf numFmtId="0" fontId="10" fillId="0" borderId="0" xfId="0" applyFont="1" applyFill="1"/>
    <xf numFmtId="0" fontId="10" fillId="0" borderId="0" xfId="0" applyFont="1" applyFill="1" applyAlignment="1">
      <alignment horizontal="left"/>
    </xf>
    <xf numFmtId="0" fontId="10" fillId="0" borderId="0" xfId="0" applyFont="1" applyFill="1" applyAlignment="1">
      <alignment horizontal="right"/>
    </xf>
    <xf numFmtId="0" fontId="43" fillId="33" borderId="0" xfId="0" applyFont="1" applyFill="1" applyAlignment="1">
      <alignment horizontal="right"/>
    </xf>
    <xf numFmtId="0" fontId="43" fillId="33" borderId="0" xfId="0" applyFont="1" applyFill="1" applyBorder="1" applyAlignment="1">
      <alignment horizontal="center"/>
    </xf>
    <xf numFmtId="0" fontId="43" fillId="33" borderId="0" xfId="0" applyFont="1" applyFill="1"/>
    <xf numFmtId="0" fontId="0" fillId="33" borderId="0" xfId="0" applyFill="1"/>
    <xf numFmtId="0" fontId="10" fillId="33" borderId="0" xfId="0" applyFont="1" applyFill="1" applyAlignment="1">
      <alignment horizontal="right"/>
    </xf>
    <xf numFmtId="0" fontId="10" fillId="33" borderId="0" xfId="0" applyFont="1" applyFill="1" applyAlignment="1">
      <alignment horizontal="left"/>
    </xf>
    <xf numFmtId="0" fontId="7" fillId="33" borderId="0" xfId="0" applyFont="1" applyFill="1"/>
    <xf numFmtId="0" fontId="10" fillId="33" borderId="0" xfId="0" applyFont="1" applyFill="1"/>
    <xf numFmtId="0" fontId="76" fillId="33" borderId="15" xfId="0" applyFont="1" applyFill="1" applyBorder="1" applyAlignment="1">
      <alignment horizontal="left" vertical="center" wrapText="1"/>
    </xf>
    <xf numFmtId="0" fontId="76" fillId="33" borderId="47" xfId="0" applyFont="1" applyFill="1" applyBorder="1" applyAlignment="1">
      <alignment horizontal="left" vertical="center" wrapText="1"/>
    </xf>
    <xf numFmtId="0" fontId="76" fillId="33" borderId="10" xfId="0" applyFont="1" applyFill="1" applyBorder="1" applyAlignment="1">
      <alignment horizontal="left" vertical="center" wrapText="1"/>
    </xf>
    <xf numFmtId="0" fontId="0" fillId="35" borderId="0" xfId="0" applyFill="1"/>
    <xf numFmtId="0" fontId="75" fillId="35" borderId="0" xfId="0" applyFont="1" applyFill="1" applyBorder="1" applyAlignment="1">
      <alignment horizontal="center"/>
    </xf>
    <xf numFmtId="37" fontId="75" fillId="35" borderId="0" xfId="0" applyNumberFormat="1" applyFont="1" applyFill="1" applyBorder="1" applyAlignment="1">
      <alignment horizontal="center"/>
    </xf>
    <xf numFmtId="0" fontId="25" fillId="35" borderId="0" xfId="0" applyFont="1" applyFill="1" applyAlignment="1"/>
    <xf numFmtId="0" fontId="0" fillId="35" borderId="0" xfId="0" applyFill="1" applyAlignment="1"/>
    <xf numFmtId="0" fontId="0" fillId="35" borderId="16" xfId="0" applyFill="1" applyBorder="1"/>
    <xf numFmtId="0" fontId="15" fillId="35" borderId="0" xfId="0" applyFont="1" applyFill="1"/>
    <xf numFmtId="168" fontId="2" fillId="35" borderId="18" xfId="0" applyNumberFormat="1" applyFont="1" applyFill="1" applyBorder="1" applyAlignment="1"/>
    <xf numFmtId="0" fontId="12" fillId="35" borderId="18" xfId="0" applyFont="1" applyFill="1" applyBorder="1" applyAlignment="1">
      <alignment horizontal="left"/>
    </xf>
    <xf numFmtId="0" fontId="12" fillId="35" borderId="0" xfId="0" applyFont="1" applyFill="1"/>
    <xf numFmtId="0" fontId="2" fillId="35" borderId="0" xfId="0" applyFont="1" applyFill="1" applyAlignment="1"/>
    <xf numFmtId="0" fontId="12" fillId="35" borderId="0" xfId="0" applyFont="1" applyFill="1" applyAlignment="1"/>
    <xf numFmtId="0" fontId="12" fillId="35" borderId="0" xfId="0" applyFont="1" applyFill="1" applyAlignment="1">
      <alignment horizontal="left"/>
    </xf>
    <xf numFmtId="0" fontId="6" fillId="35" borderId="0" xfId="0" applyFont="1" applyFill="1"/>
    <xf numFmtId="0" fontId="0" fillId="35" borderId="0" xfId="0" applyFill="1" applyAlignment="1">
      <alignment horizontal="center"/>
    </xf>
    <xf numFmtId="165" fontId="33" fillId="35" borderId="0" xfId="0" applyNumberFormat="1" applyFont="1" applyFill="1" applyBorder="1"/>
    <xf numFmtId="0" fontId="2" fillId="35" borderId="0" xfId="0" applyFont="1" applyFill="1"/>
    <xf numFmtId="0" fontId="22" fillId="35" borderId="0" xfId="0" applyFont="1" applyFill="1" applyBorder="1" applyAlignment="1">
      <alignment horizontal="center"/>
    </xf>
    <xf numFmtId="0" fontId="25" fillId="35" borderId="0" xfId="0" applyFont="1" applyFill="1" applyAlignment="1">
      <alignment horizontal="center"/>
    </xf>
    <xf numFmtId="0" fontId="22" fillId="35" borderId="0" xfId="0" applyFont="1" applyFill="1" applyAlignment="1">
      <alignment horizontal="center"/>
    </xf>
    <xf numFmtId="0" fontId="23" fillId="35" borderId="0" xfId="0" applyFont="1" applyFill="1" applyAlignment="1">
      <alignment horizontal="center"/>
    </xf>
    <xf numFmtId="0" fontId="1" fillId="35" borderId="0" xfId="0" applyFont="1" applyFill="1"/>
    <xf numFmtId="0" fontId="23" fillId="35" borderId="0" xfId="0" applyFont="1" applyFill="1" applyBorder="1" applyAlignment="1">
      <alignment horizontal="center"/>
    </xf>
    <xf numFmtId="0" fontId="0" fillId="35" borderId="0" xfId="0" applyFill="1" applyBorder="1"/>
    <xf numFmtId="0" fontId="4" fillId="24" borderId="0" xfId="36" applyFill="1" applyAlignment="1" applyProtection="1"/>
    <xf numFmtId="0" fontId="39" fillId="0" borderId="10" xfId="0" applyFont="1" applyBorder="1" applyAlignment="1">
      <alignment vertical="center" wrapText="1"/>
    </xf>
    <xf numFmtId="0" fontId="39" fillId="0" borderId="15" xfId="0" applyFont="1" applyBorder="1" applyAlignment="1">
      <alignment vertical="center" wrapText="1"/>
    </xf>
    <xf numFmtId="14" fontId="0" fillId="27" borderId="18" xfId="0" applyNumberFormat="1" applyFill="1" applyBorder="1" applyAlignment="1" applyProtection="1">
      <alignment horizontal="left"/>
      <protection locked="0"/>
    </xf>
    <xf numFmtId="0" fontId="0" fillId="0" borderId="11" xfId="0" applyBorder="1" applyAlignment="1">
      <alignment horizontal="center" vertical="center" wrapText="1"/>
    </xf>
    <xf numFmtId="0" fontId="0" fillId="0" borderId="62" xfId="0" applyBorder="1" applyAlignment="1">
      <alignment wrapText="1"/>
    </xf>
    <xf numFmtId="0" fontId="0" fillId="0" borderId="33" xfId="0" applyBorder="1" applyAlignment="1">
      <alignment wrapText="1"/>
    </xf>
    <xf numFmtId="0" fontId="0" fillId="0" borderId="47" xfId="0" applyBorder="1" applyAlignment="1">
      <alignment horizontal="center" vertical="center" wrapText="1"/>
    </xf>
    <xf numFmtId="0" fontId="0" fillId="0" borderId="10" xfId="0" applyBorder="1" applyAlignment="1">
      <alignment horizontal="center" vertical="center"/>
    </xf>
    <xf numFmtId="0" fontId="0" fillId="36" borderId="18" xfId="0" applyFill="1" applyBorder="1"/>
    <xf numFmtId="0" fontId="0" fillId="0" borderId="0" xfId="0" applyAlignment="1">
      <alignment wrapText="1"/>
    </xf>
    <xf numFmtId="0" fontId="10" fillId="27" borderId="55" xfId="0" applyFont="1" applyFill="1" applyBorder="1" applyAlignment="1" applyProtection="1">
      <alignment horizontal="left" vertical="center" wrapText="1"/>
      <protection locked="0"/>
    </xf>
    <xf numFmtId="0" fontId="10" fillId="27" borderId="17" xfId="0" applyFont="1" applyFill="1" applyBorder="1" applyAlignment="1" applyProtection="1">
      <alignment horizontal="left" vertical="center" wrapText="1"/>
      <protection locked="0"/>
    </xf>
    <xf numFmtId="0" fontId="10" fillId="27" borderId="53" xfId="0" applyFont="1" applyFill="1" applyBorder="1" applyAlignment="1" applyProtection="1">
      <alignment horizontal="left" vertical="center" wrapText="1"/>
      <protection locked="0"/>
    </xf>
    <xf numFmtId="0" fontId="7" fillId="27" borderId="55" xfId="0" applyFont="1" applyFill="1" applyBorder="1" applyAlignment="1" applyProtection="1">
      <alignment horizontal="left" vertical="center" wrapText="1"/>
      <protection locked="0"/>
    </xf>
    <xf numFmtId="0" fontId="12" fillId="35" borderId="0" xfId="0" applyFont="1" applyFill="1" applyAlignment="1"/>
    <xf numFmtId="0" fontId="17" fillId="24" borderId="0" xfId="0" applyFont="1" applyFill="1" applyAlignment="1">
      <alignment horizontal="left"/>
    </xf>
    <xf numFmtId="0" fontId="12" fillId="24" borderId="55" xfId="0" applyFont="1" applyFill="1" applyBorder="1" applyAlignment="1"/>
    <xf numFmtId="0" fontId="12" fillId="0" borderId="17" xfId="0" applyFont="1" applyBorder="1" applyAlignment="1"/>
    <xf numFmtId="0" fontId="12" fillId="0" borderId="53" xfId="0" applyFont="1" applyBorder="1" applyAlignment="1"/>
    <xf numFmtId="0" fontId="12" fillId="24" borderId="55" xfId="0" applyFont="1" applyFill="1" applyBorder="1" applyAlignment="1">
      <alignment horizontal="center" wrapText="1"/>
    </xf>
    <xf numFmtId="0" fontId="12" fillId="24" borderId="53" xfId="0" applyFont="1" applyFill="1" applyBorder="1" applyAlignment="1">
      <alignment horizontal="center" wrapText="1"/>
    </xf>
    <xf numFmtId="0" fontId="12" fillId="24" borderId="55" xfId="0" applyFont="1" applyFill="1" applyBorder="1" applyAlignment="1">
      <alignment horizontal="left"/>
    </xf>
    <xf numFmtId="0" fontId="12" fillId="24" borderId="53" xfId="0" applyFont="1" applyFill="1" applyBorder="1" applyAlignment="1">
      <alignment horizontal="left"/>
    </xf>
    <xf numFmtId="0" fontId="12" fillId="24" borderId="0" xfId="0" applyFont="1" applyFill="1" applyAlignment="1">
      <alignment horizontal="right"/>
    </xf>
    <xf numFmtId="0" fontId="0" fillId="0" borderId="0" xfId="0" applyAlignment="1">
      <alignment horizontal="right"/>
    </xf>
    <xf numFmtId="0" fontId="0" fillId="0" borderId="22" xfId="0" applyBorder="1" applyAlignment="1">
      <alignment horizontal="right"/>
    </xf>
    <xf numFmtId="0" fontId="27" fillId="24" borderId="0" xfId="0" applyFont="1" applyFill="1" applyAlignment="1"/>
    <xf numFmtId="0" fontId="28" fillId="0" borderId="0" xfId="0" applyFont="1" applyAlignment="1"/>
    <xf numFmtId="0" fontId="81" fillId="24" borderId="55" xfId="0" applyFont="1" applyFill="1" applyBorder="1" applyAlignment="1">
      <alignment horizontal="left"/>
    </xf>
    <xf numFmtId="0" fontId="81" fillId="24" borderId="17" xfId="0" applyFont="1" applyFill="1" applyBorder="1" applyAlignment="1">
      <alignment horizontal="left"/>
    </xf>
    <xf numFmtId="0" fontId="81" fillId="24" borderId="53" xfId="0" applyFont="1" applyFill="1" applyBorder="1" applyAlignment="1">
      <alignment horizontal="left"/>
    </xf>
    <xf numFmtId="0" fontId="74" fillId="24" borderId="55" xfId="0" applyFont="1" applyFill="1" applyBorder="1" applyAlignment="1">
      <alignment horizontal="left"/>
    </xf>
    <xf numFmtId="0" fontId="74" fillId="24" borderId="17" xfId="0" applyFont="1" applyFill="1" applyBorder="1" applyAlignment="1">
      <alignment horizontal="left"/>
    </xf>
    <xf numFmtId="0" fontId="74" fillId="24" borderId="53" xfId="0" applyFont="1" applyFill="1" applyBorder="1" applyAlignment="1">
      <alignment horizontal="left"/>
    </xf>
    <xf numFmtId="0" fontId="80" fillId="24" borderId="55" xfId="0" applyFont="1" applyFill="1" applyBorder="1" applyAlignment="1">
      <alignment horizontal="left"/>
    </xf>
    <xf numFmtId="0" fontId="80" fillId="24" borderId="17" xfId="0" applyFont="1" applyFill="1" applyBorder="1" applyAlignment="1">
      <alignment horizontal="left"/>
    </xf>
    <xf numFmtId="0" fontId="80" fillId="24" borderId="53" xfId="0" applyFont="1" applyFill="1" applyBorder="1" applyAlignment="1">
      <alignment horizontal="left"/>
    </xf>
    <xf numFmtId="0" fontId="25" fillId="24" borderId="0" xfId="0" applyFont="1" applyFill="1" applyAlignment="1"/>
    <xf numFmtId="0" fontId="0" fillId="0" borderId="0" xfId="0" applyAlignment="1"/>
    <xf numFmtId="0" fontId="21" fillId="27" borderId="55" xfId="0" applyFont="1" applyFill="1" applyBorder="1" applyAlignment="1">
      <alignment horizontal="center"/>
    </xf>
    <xf numFmtId="0" fontId="21" fillId="27" borderId="17" xfId="0" applyFont="1" applyFill="1" applyBorder="1" applyAlignment="1">
      <alignment horizontal="center"/>
    </xf>
    <xf numFmtId="0" fontId="21" fillId="27" borderId="53" xfId="0" applyFont="1" applyFill="1" applyBorder="1" applyAlignment="1">
      <alignment horizontal="center"/>
    </xf>
    <xf numFmtId="0" fontId="17" fillId="35" borderId="55" xfId="0" applyFont="1" applyFill="1" applyBorder="1" applyAlignment="1">
      <alignment horizontal="left" wrapText="1"/>
    </xf>
    <xf numFmtId="0" fontId="0" fillId="35" borderId="17" xfId="0" applyFill="1" applyBorder="1" applyAlignment="1">
      <alignment horizontal="left" wrapText="1"/>
    </xf>
    <xf numFmtId="0" fontId="0" fillId="35" borderId="53" xfId="0" applyFill="1" applyBorder="1" applyAlignment="1">
      <alignment horizontal="left" wrapText="1"/>
    </xf>
    <xf numFmtId="0" fontId="16" fillId="29" borderId="55" xfId="0" applyFont="1" applyFill="1" applyBorder="1" applyAlignment="1">
      <alignment horizontal="center"/>
    </xf>
    <xf numFmtId="0" fontId="16" fillId="29" borderId="17" xfId="0" applyFont="1" applyFill="1" applyBorder="1" applyAlignment="1">
      <alignment horizontal="center"/>
    </xf>
    <xf numFmtId="0" fontId="16" fillId="29" borderId="53" xfId="0" applyFont="1" applyFill="1" applyBorder="1" applyAlignment="1">
      <alignment horizontal="center"/>
    </xf>
    <xf numFmtId="0" fontId="78" fillId="24" borderId="55" xfId="0" applyFont="1" applyFill="1" applyBorder="1" applyAlignment="1">
      <alignment horizontal="left"/>
    </xf>
    <xf numFmtId="0" fontId="78" fillId="24" borderId="17" xfId="0" applyFont="1" applyFill="1" applyBorder="1" applyAlignment="1">
      <alignment horizontal="left"/>
    </xf>
    <xf numFmtId="0" fontId="78" fillId="24" borderId="53" xfId="0" applyFont="1" applyFill="1" applyBorder="1" applyAlignment="1">
      <alignment horizontal="left"/>
    </xf>
    <xf numFmtId="0" fontId="79" fillId="24" borderId="55" xfId="0" applyFont="1" applyFill="1" applyBorder="1" applyAlignment="1">
      <alignment horizontal="left"/>
    </xf>
    <xf numFmtId="0" fontId="79" fillId="24" borderId="17" xfId="0" applyFont="1" applyFill="1" applyBorder="1" applyAlignment="1">
      <alignment horizontal="left"/>
    </xf>
    <xf numFmtId="0" fontId="79" fillId="24" borderId="53" xfId="0" applyFont="1" applyFill="1" applyBorder="1" applyAlignment="1">
      <alignment horizontal="left"/>
    </xf>
    <xf numFmtId="0" fontId="23" fillId="34" borderId="55" xfId="0" applyFont="1" applyFill="1" applyBorder="1" applyAlignment="1">
      <alignment horizontal="left" wrapText="1"/>
    </xf>
    <xf numFmtId="0" fontId="23" fillId="34" borderId="53" xfId="0" applyFont="1" applyFill="1" applyBorder="1" applyAlignment="1">
      <alignment horizontal="left" wrapText="1"/>
    </xf>
    <xf numFmtId="0" fontId="23" fillId="35" borderId="55" xfId="0" applyFont="1" applyFill="1" applyBorder="1" applyAlignment="1">
      <alignment horizontal="left" wrapText="1"/>
    </xf>
    <xf numFmtId="0" fontId="23" fillId="35" borderId="17" xfId="0" applyFont="1" applyFill="1" applyBorder="1" applyAlignment="1">
      <alignment horizontal="left" wrapText="1"/>
    </xf>
    <xf numFmtId="0" fontId="23" fillId="35" borderId="53" xfId="0" applyFont="1" applyFill="1" applyBorder="1" applyAlignment="1">
      <alignment horizontal="left" wrapText="1"/>
    </xf>
    <xf numFmtId="0" fontId="0" fillId="0" borderId="53" xfId="0" applyBorder="1" applyAlignment="1">
      <alignment horizontal="center"/>
    </xf>
    <xf numFmtId="0" fontId="0" fillId="0" borderId="57"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21" xfId="0" applyBorder="1" applyAlignment="1">
      <alignment vertical="center" wrapText="1"/>
    </xf>
    <xf numFmtId="0" fontId="0" fillId="0" borderId="0" xfId="0" applyBorder="1" applyAlignment="1">
      <alignment vertical="center" wrapText="1"/>
    </xf>
    <xf numFmtId="0" fontId="0" fillId="0" borderId="22" xfId="0" applyBorder="1" applyAlignment="1">
      <alignment vertical="center" wrapText="1"/>
    </xf>
    <xf numFmtId="0" fontId="0" fillId="0" borderId="26" xfId="0" applyBorder="1" applyAlignment="1">
      <alignment vertical="center" wrapText="1"/>
    </xf>
    <xf numFmtId="0" fontId="0" fillId="0" borderId="16" xfId="0" applyBorder="1" applyAlignment="1">
      <alignment vertical="center" wrapText="1"/>
    </xf>
    <xf numFmtId="0" fontId="0" fillId="0" borderId="27" xfId="0" applyBorder="1" applyAlignment="1">
      <alignment vertical="center" wrapText="1"/>
    </xf>
    <xf numFmtId="0" fontId="2" fillId="27" borderId="55" xfId="0" applyFont="1" applyFill="1" applyBorder="1" applyAlignment="1">
      <alignment horizontal="center" vertical="center"/>
    </xf>
    <xf numFmtId="0" fontId="0" fillId="27" borderId="17" xfId="0" applyFill="1" applyBorder="1" applyAlignment="1">
      <alignment vertical="center"/>
    </xf>
    <xf numFmtId="0" fontId="0" fillId="27" borderId="53" xfId="0" applyFill="1" applyBorder="1" applyAlignment="1">
      <alignment vertical="center"/>
    </xf>
    <xf numFmtId="0" fontId="38" fillId="28" borderId="44" xfId="0" applyFont="1" applyFill="1" applyBorder="1" applyAlignment="1">
      <alignment horizontal="left" vertical="center" wrapText="1"/>
    </xf>
    <xf numFmtId="0" fontId="38" fillId="28" borderId="65" xfId="0" applyFont="1" applyFill="1" applyBorder="1" applyAlignment="1">
      <alignment horizontal="left" vertical="center" wrapText="1"/>
    </xf>
    <xf numFmtId="0" fontId="26" fillId="24" borderId="0" xfId="0" applyFont="1" applyFill="1" applyAlignment="1">
      <alignment horizontal="center"/>
    </xf>
    <xf numFmtId="0" fontId="0" fillId="0" borderId="0" xfId="0" applyAlignment="1">
      <alignment horizontal="center"/>
    </xf>
    <xf numFmtId="0" fontId="5" fillId="31" borderId="55" xfId="0" applyFont="1" applyFill="1" applyBorder="1" applyAlignment="1"/>
    <xf numFmtId="0" fontId="17" fillId="32" borderId="17" xfId="0" applyFont="1" applyFill="1" applyBorder="1" applyAlignment="1"/>
    <xf numFmtId="0" fontId="17" fillId="32" borderId="53" xfId="0" applyFont="1" applyFill="1" applyBorder="1" applyAlignment="1"/>
    <xf numFmtId="14" fontId="18" fillId="25" borderId="24" xfId="0" applyNumberFormat="1" applyFont="1" applyFill="1" applyBorder="1" applyAlignment="1">
      <alignment horizontal="left"/>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te" xfId="40" builtinId="10" customBuiltin="1"/>
    <cellStyle name="Output" xfId="41" builtinId="21" customBuiltin="1"/>
    <cellStyle name="Percent" xfId="42" builtinId="5"/>
    <cellStyle name="Title" xfId="43" builtinId="15" customBuiltin="1"/>
    <cellStyle name="Total" xfId="44" builtinId="25" customBuiltin="1"/>
    <cellStyle name="Warning Text" xfId="45" builtinId="11" customBuiltin="1"/>
  </cellStyles>
  <dxfs count="10">
    <dxf>
      <fill>
        <patternFill>
          <bgColor rgb="FFFF0000"/>
        </patternFill>
      </fill>
    </dxf>
    <dxf>
      <fill>
        <patternFill>
          <bgColor rgb="FF0070C0"/>
        </patternFill>
      </fill>
    </dxf>
    <dxf>
      <fill>
        <patternFill>
          <bgColor rgb="FF00B0F0"/>
        </patternFill>
      </fill>
    </dxf>
    <dxf>
      <fill>
        <patternFill>
          <bgColor rgb="FF92D050"/>
        </patternFill>
      </fill>
    </dxf>
    <dxf>
      <fill>
        <patternFill>
          <bgColor rgb="FF00B050"/>
        </patternFill>
      </fill>
    </dxf>
    <dxf>
      <font>
        <condense val="0"/>
        <extend val="0"/>
        <color indexed="10"/>
      </font>
      <fill>
        <patternFill>
          <bgColor indexed="10"/>
        </patternFill>
      </fill>
    </dxf>
    <dxf>
      <font>
        <condense val="0"/>
        <extend val="0"/>
        <color indexed="10"/>
      </font>
      <fill>
        <patternFill>
          <bgColor indexed="10"/>
        </patternFill>
      </fill>
    </dxf>
    <dxf>
      <fill>
        <patternFill>
          <bgColor indexed="8"/>
        </patternFill>
      </fill>
    </dxf>
    <dxf>
      <fill>
        <patternFill>
          <bgColor indexed="8"/>
        </patternFill>
      </fill>
    </dxf>
    <dxf>
      <fill>
        <patternFill>
          <bgColor indexed="8"/>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50" b="1" i="0" u="none" strike="noStrike" baseline="0">
                <a:solidFill>
                  <a:srgbClr val="000000"/>
                </a:solidFill>
                <a:latin typeface="Arial"/>
                <a:ea typeface="Arial"/>
                <a:cs typeface="Arial"/>
              </a:defRPr>
            </a:pPr>
            <a:r>
              <a:rPr lang="en-US"/>
              <a:t>Distribution of Scores</a:t>
            </a:r>
          </a:p>
        </c:rich>
      </c:tx>
      <c:layout>
        <c:manualLayout>
          <c:xMode val="edge"/>
          <c:yMode val="edge"/>
          <c:x val="0.38636384940518798"/>
          <c:y val="3.2490974729241881E-2"/>
        </c:manualLayout>
      </c:layout>
      <c:overlay val="0"/>
      <c:spPr>
        <a:noFill/>
        <a:ln w="25400">
          <a:noFill/>
        </a:ln>
      </c:spPr>
    </c:title>
    <c:autoTitleDeleted val="0"/>
    <c:plotArea>
      <c:layout>
        <c:manualLayout>
          <c:layoutTarget val="inner"/>
          <c:xMode val="edge"/>
          <c:yMode val="edge"/>
          <c:x val="8.6039012189005393E-2"/>
          <c:y val="0.18231046931407943"/>
          <c:w val="0.90016287280761309"/>
          <c:h val="0.57400722021660644"/>
        </c:manualLayout>
      </c:layout>
      <c:barChart>
        <c:barDir val="col"/>
        <c:grouping val="clustered"/>
        <c:varyColors val="0"/>
        <c:ser>
          <c:idx val="1"/>
          <c:order val="0"/>
          <c:tx>
            <c:strRef>
              <c:f>'Standard Audit Checklist'!$O$3</c:f>
              <c:strCache>
                <c:ptCount val="1"/>
                <c:pt idx="0">
                  <c:v>Number of Scores</c:v>
                </c:pt>
              </c:strCache>
            </c:strRef>
          </c:tx>
          <c:spPr>
            <a:solidFill>
              <a:srgbClr val="993366"/>
            </a:solidFill>
            <a:ln w="12700">
              <a:solidFill>
                <a:srgbClr val="000000"/>
              </a:solidFill>
              <a:prstDash val="solid"/>
            </a:ln>
          </c:spPr>
          <c:invertIfNegative val="0"/>
          <c:cat>
            <c:strRef>
              <c:f>'Standard Audit Checklist'!$P$2:$U$2</c:f>
              <c:strCache>
                <c:ptCount val="6"/>
                <c:pt idx="0">
                  <c:v>1</c:v>
                </c:pt>
                <c:pt idx="1">
                  <c:v>2</c:v>
                </c:pt>
                <c:pt idx="2">
                  <c:v>3</c:v>
                </c:pt>
                <c:pt idx="3">
                  <c:v>4</c:v>
                </c:pt>
                <c:pt idx="4">
                  <c:v>5</c:v>
                </c:pt>
                <c:pt idx="5">
                  <c:v>N/A</c:v>
                </c:pt>
              </c:strCache>
            </c:strRef>
          </c:cat>
          <c:val>
            <c:numRef>
              <c:f>'Standard Audit Checklist'!$P$3:$U$3</c:f>
              <c:numCache>
                <c:formatCode>General</c:formatCode>
                <c:ptCount val="6"/>
                <c:pt idx="0">
                  <c:v>1</c:v>
                </c:pt>
                <c:pt idx="1">
                  <c:v>5</c:v>
                </c:pt>
                <c:pt idx="2">
                  <c:v>41</c:v>
                </c:pt>
                <c:pt idx="3">
                  <c:v>34</c:v>
                </c:pt>
                <c:pt idx="4">
                  <c:v>5</c:v>
                </c:pt>
                <c:pt idx="5">
                  <c:v>4</c:v>
                </c:pt>
              </c:numCache>
            </c:numRef>
          </c:val>
        </c:ser>
        <c:dLbls>
          <c:showLegendKey val="0"/>
          <c:showVal val="0"/>
          <c:showCatName val="0"/>
          <c:showSerName val="0"/>
          <c:showPercent val="0"/>
          <c:showBubbleSize val="0"/>
        </c:dLbls>
        <c:gapWidth val="150"/>
        <c:axId val="460430152"/>
        <c:axId val="460432112"/>
      </c:barChart>
      <c:catAx>
        <c:axId val="460430152"/>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en-US"/>
                  <a:t>Rating</a:t>
                </a:r>
              </a:p>
            </c:rich>
          </c:tx>
          <c:layout>
            <c:manualLayout>
              <c:xMode val="edge"/>
              <c:yMode val="edge"/>
              <c:x val="0.50892889099089889"/>
              <c:y val="0.8375451263537906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60432112"/>
        <c:crosses val="autoZero"/>
        <c:auto val="1"/>
        <c:lblAlgn val="ctr"/>
        <c:lblOffset val="100"/>
        <c:tickLblSkip val="1"/>
        <c:tickMarkSkip val="1"/>
        <c:noMultiLvlLbl val="0"/>
      </c:catAx>
      <c:valAx>
        <c:axId val="46043211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Number of Ratings</a:t>
                </a:r>
              </a:p>
            </c:rich>
          </c:tx>
          <c:layout>
            <c:manualLayout>
              <c:xMode val="edge"/>
              <c:yMode val="edge"/>
              <c:x val="1.5422077922077922E-2"/>
              <c:y val="0.305054151624548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60430152"/>
        <c:crosses val="autoZero"/>
        <c:crossBetween val="between"/>
      </c:valAx>
      <c:spPr>
        <a:solidFill>
          <a:srgbClr val="FFFFFF"/>
        </a:solidFill>
        <a:ln w="12700">
          <a:solidFill>
            <a:srgbClr val="000000"/>
          </a:solidFill>
          <a:prstDash val="solid"/>
        </a:ln>
      </c:spPr>
    </c:plotArea>
    <c:legend>
      <c:legendPos val="r"/>
      <c:layout>
        <c:manualLayout>
          <c:xMode val="edge"/>
          <c:yMode val="edge"/>
          <c:x val="0.46041713502719628"/>
          <c:y val="0.93688543378142297"/>
          <c:w val="0.15937516212479871"/>
          <c:h val="4.9309759672706469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66675</xdr:rowOff>
    </xdr:from>
    <xdr:to>
      <xdr:col>3</xdr:col>
      <xdr:colOff>581025</xdr:colOff>
      <xdr:row>4</xdr:row>
      <xdr:rowOff>76200</xdr:rowOff>
    </xdr:to>
    <xdr:pic>
      <xdr:nvPicPr>
        <xdr:cNvPr id="16424"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66675"/>
          <a:ext cx="17335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447675</xdr:colOff>
      <xdr:row>0</xdr:row>
      <xdr:rowOff>66675</xdr:rowOff>
    </xdr:from>
    <xdr:to>
      <xdr:col>4</xdr:col>
      <xdr:colOff>266700</xdr:colOff>
      <xdr:row>4</xdr:row>
      <xdr:rowOff>47625</xdr:rowOff>
    </xdr:to>
    <xdr:pic>
      <xdr:nvPicPr>
        <xdr:cNvPr id="1744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7275" y="66675"/>
          <a:ext cx="16478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142875</xdr:colOff>
      <xdr:row>0</xdr:row>
      <xdr:rowOff>66675</xdr:rowOff>
    </xdr:from>
    <xdr:to>
      <xdr:col>2</xdr:col>
      <xdr:colOff>1343025</xdr:colOff>
      <xdr:row>2</xdr:row>
      <xdr:rowOff>123825</xdr:rowOff>
    </xdr:to>
    <xdr:pic>
      <xdr:nvPicPr>
        <xdr:cNvPr id="823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150" y="66675"/>
          <a:ext cx="12001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0</xdr:row>
      <xdr:rowOff>47625</xdr:rowOff>
    </xdr:from>
    <xdr:to>
      <xdr:col>4</xdr:col>
      <xdr:colOff>438150</xdr:colOff>
      <xdr:row>4</xdr:row>
      <xdr:rowOff>76200</xdr:rowOff>
    </xdr:to>
    <xdr:pic>
      <xdr:nvPicPr>
        <xdr:cNvPr id="1847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47625"/>
          <a:ext cx="17621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46</xdr:row>
      <xdr:rowOff>57150</xdr:rowOff>
    </xdr:from>
    <xdr:to>
      <xdr:col>1</xdr:col>
      <xdr:colOff>57150</xdr:colOff>
      <xdr:row>46</xdr:row>
      <xdr:rowOff>57150</xdr:rowOff>
    </xdr:to>
    <xdr:sp macro="" textlink="">
      <xdr:nvSpPr>
        <xdr:cNvPr id="3156" name="Line 4"/>
        <xdr:cNvSpPr>
          <a:spLocks noChangeShapeType="1"/>
        </xdr:cNvSpPr>
      </xdr:nvSpPr>
      <xdr:spPr bwMode="auto">
        <a:xfrm>
          <a:off x="171450" y="9515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123825</xdr:colOff>
      <xdr:row>0</xdr:row>
      <xdr:rowOff>66675</xdr:rowOff>
    </xdr:from>
    <xdr:to>
      <xdr:col>2</xdr:col>
      <xdr:colOff>352425</xdr:colOff>
      <xdr:row>3</xdr:row>
      <xdr:rowOff>314325</xdr:rowOff>
    </xdr:to>
    <xdr:pic>
      <xdr:nvPicPr>
        <xdr:cNvPr id="3157"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6675"/>
          <a:ext cx="168592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123825</xdr:colOff>
      <xdr:row>0</xdr:row>
      <xdr:rowOff>66675</xdr:rowOff>
    </xdr:from>
    <xdr:to>
      <xdr:col>3</xdr:col>
      <xdr:colOff>352425</xdr:colOff>
      <xdr:row>0</xdr:row>
      <xdr:rowOff>838200</xdr:rowOff>
    </xdr:to>
    <xdr:pic>
      <xdr:nvPicPr>
        <xdr:cNvPr id="1065"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66675"/>
          <a:ext cx="18097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66675</xdr:rowOff>
    </xdr:from>
    <xdr:to>
      <xdr:col>5</xdr:col>
      <xdr:colOff>447675</xdr:colOff>
      <xdr:row>1</xdr:row>
      <xdr:rowOff>95250</xdr:rowOff>
    </xdr:to>
    <xdr:pic>
      <xdr:nvPicPr>
        <xdr:cNvPr id="5370" name="Picture 21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6675"/>
          <a:ext cx="18478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0</xdr:col>
      <xdr:colOff>0</xdr:colOff>
      <xdr:row>25</xdr:row>
      <xdr:rowOff>0</xdr:rowOff>
    </xdr:to>
    <xdr:sp macro="" textlink="">
      <xdr:nvSpPr>
        <xdr:cNvPr id="2484" name="Rectangle 2"/>
        <xdr:cNvSpPr>
          <a:spLocks noChangeArrowheads="1"/>
        </xdr:cNvSpPr>
      </xdr:nvSpPr>
      <xdr:spPr bwMode="auto">
        <a:xfrm>
          <a:off x="0" y="779145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189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485" name="Rectangle 3"/>
        <xdr:cNvSpPr>
          <a:spLocks noChangeArrowheads="1"/>
        </xdr:cNvSpPr>
      </xdr:nvSpPr>
      <xdr:spPr bwMode="auto">
        <a:xfrm>
          <a:off x="0" y="779145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486" name="Rectangle 4"/>
        <xdr:cNvSpPr>
          <a:spLocks noChangeArrowheads="1"/>
        </xdr:cNvSpPr>
      </xdr:nvSpPr>
      <xdr:spPr bwMode="auto">
        <a:xfrm>
          <a:off x="0" y="779145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487" name="Rectangle 5"/>
        <xdr:cNvSpPr>
          <a:spLocks noChangeArrowheads="1"/>
        </xdr:cNvSpPr>
      </xdr:nvSpPr>
      <xdr:spPr bwMode="auto">
        <a:xfrm>
          <a:off x="0" y="779145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189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488" name="Rectangle 6"/>
        <xdr:cNvSpPr>
          <a:spLocks noChangeArrowheads="1"/>
        </xdr:cNvSpPr>
      </xdr:nvSpPr>
      <xdr:spPr bwMode="auto">
        <a:xfrm>
          <a:off x="0" y="779145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189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489" name="Rectangle 7"/>
        <xdr:cNvSpPr>
          <a:spLocks noChangeArrowheads="1"/>
        </xdr:cNvSpPr>
      </xdr:nvSpPr>
      <xdr:spPr bwMode="auto">
        <a:xfrm>
          <a:off x="0" y="779145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189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490" name="Rectangle 8"/>
        <xdr:cNvSpPr>
          <a:spLocks noChangeArrowheads="1"/>
        </xdr:cNvSpPr>
      </xdr:nvSpPr>
      <xdr:spPr bwMode="auto">
        <a:xfrm>
          <a:off x="0" y="779145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189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491" name="Rectangle 15"/>
        <xdr:cNvSpPr>
          <a:spLocks noChangeArrowheads="1"/>
        </xdr:cNvSpPr>
      </xdr:nvSpPr>
      <xdr:spPr bwMode="auto">
        <a:xfrm>
          <a:off x="0" y="779145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13500000" algn="ctr" rotWithShape="0">
                  <a:srgbClr val="808080">
                    <a:alpha val="50000"/>
                  </a:srgbClr>
                </a:outerShdw>
              </a:effectLst>
            </a14:hiddenEffects>
          </a:ext>
          <a:ext uri="{53640926-AAD7-44D8-BBD7-CCE9431645EC}">
            <a14:shadowObscured xmlns:a14="http://schemas.microsoft.com/office/drawing/2010/main" val="1"/>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492" name="Rectangle 16"/>
        <xdr:cNvSpPr>
          <a:spLocks noChangeArrowheads="1"/>
        </xdr:cNvSpPr>
      </xdr:nvSpPr>
      <xdr:spPr bwMode="auto">
        <a:xfrm>
          <a:off x="0" y="779145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 uri="{53640926-AAD7-44D8-BBD7-CCE9431645EC}">
            <a14:shadowObscured xmlns:a14="http://schemas.microsoft.com/office/drawing/2010/main" val="1"/>
          </a:ext>
        </a:extLst>
      </xdr:spPr>
    </xdr:sp>
    <xdr:clientData/>
  </xdr:twoCellAnchor>
  <xdr:twoCellAnchor>
    <xdr:from>
      <xdr:col>0</xdr:col>
      <xdr:colOff>0</xdr:colOff>
      <xdr:row>25</xdr:row>
      <xdr:rowOff>0</xdr:rowOff>
    </xdr:from>
    <xdr:to>
      <xdr:col>0</xdr:col>
      <xdr:colOff>0</xdr:colOff>
      <xdr:row>25</xdr:row>
      <xdr:rowOff>0</xdr:rowOff>
    </xdr:to>
    <xdr:sp macro="" textlink="">
      <xdr:nvSpPr>
        <xdr:cNvPr id="2493" name="Rectangle 17"/>
        <xdr:cNvSpPr>
          <a:spLocks noChangeArrowheads="1"/>
        </xdr:cNvSpPr>
      </xdr:nvSpPr>
      <xdr:spPr bwMode="auto">
        <a:xfrm>
          <a:off x="0" y="779145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1</xdr:col>
      <xdr:colOff>238125</xdr:colOff>
      <xdr:row>0</xdr:row>
      <xdr:rowOff>66675</xdr:rowOff>
    </xdr:from>
    <xdr:to>
      <xdr:col>4</xdr:col>
      <xdr:colOff>400050</xdr:colOff>
      <xdr:row>0</xdr:row>
      <xdr:rowOff>838200</xdr:rowOff>
    </xdr:to>
    <xdr:pic>
      <xdr:nvPicPr>
        <xdr:cNvPr id="2494" name="Picture 1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 y="66675"/>
          <a:ext cx="169545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16</xdr:col>
      <xdr:colOff>0</xdr:colOff>
      <xdr:row>4</xdr:row>
      <xdr:rowOff>0</xdr:rowOff>
    </xdr:from>
    <xdr:to>
      <xdr:col>30</xdr:col>
      <xdr:colOff>180975</xdr:colOff>
      <xdr:row>21</xdr:row>
      <xdr:rowOff>57150</xdr:rowOff>
    </xdr:to>
    <xdr:graphicFrame macro="">
      <xdr:nvGraphicFramePr>
        <xdr:cNvPr id="6210"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180975</xdr:colOff>
      <xdr:row>0</xdr:row>
      <xdr:rowOff>66675</xdr:rowOff>
    </xdr:from>
    <xdr:to>
      <xdr:col>2</xdr:col>
      <xdr:colOff>1781175</xdr:colOff>
      <xdr:row>1</xdr:row>
      <xdr:rowOff>419100</xdr:rowOff>
    </xdr:to>
    <xdr:pic>
      <xdr:nvPicPr>
        <xdr:cNvPr id="4137"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66675"/>
          <a:ext cx="20193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eremy_weilnau@lincolnelectric.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R91"/>
  <sheetViews>
    <sheetView topLeftCell="A35" zoomScaleNormal="100" workbookViewId="0">
      <selection activeCell="S9" sqref="S8:T9"/>
    </sheetView>
  </sheetViews>
  <sheetFormatPr defaultRowHeight="12.75" x14ac:dyDescent="0.2"/>
  <cols>
    <col min="12" max="12" width="12.5703125" customWidth="1"/>
    <col min="13" max="13" width="4.5703125" customWidth="1"/>
    <col min="14" max="14" width="7.28515625" customWidth="1"/>
  </cols>
  <sheetData>
    <row r="1" spans="1:18" x14ac:dyDescent="0.2">
      <c r="A1" s="8"/>
      <c r="B1" s="8"/>
      <c r="C1" s="8"/>
      <c r="D1" s="8"/>
      <c r="E1" s="8"/>
      <c r="F1" s="8"/>
      <c r="G1" s="8"/>
      <c r="H1" s="8"/>
      <c r="I1" s="8"/>
      <c r="J1" s="8"/>
      <c r="K1" s="8"/>
      <c r="L1" s="8"/>
      <c r="M1" s="8"/>
      <c r="N1" s="8"/>
      <c r="O1" s="8"/>
      <c r="P1" s="8"/>
      <c r="Q1" s="8"/>
      <c r="R1" s="8"/>
    </row>
    <row r="2" spans="1:18" x14ac:dyDescent="0.2">
      <c r="A2" s="8"/>
      <c r="B2" s="8"/>
      <c r="C2" s="8"/>
      <c r="D2" s="8"/>
      <c r="E2" s="8"/>
      <c r="F2" s="8"/>
      <c r="G2" s="8"/>
      <c r="H2" s="8"/>
      <c r="I2" s="8"/>
      <c r="J2" s="8"/>
      <c r="K2" s="8"/>
      <c r="L2" s="8"/>
      <c r="M2" s="8"/>
      <c r="N2" s="8"/>
      <c r="O2" s="8"/>
      <c r="P2" s="8"/>
      <c r="Q2" s="8"/>
      <c r="R2" s="8"/>
    </row>
    <row r="3" spans="1:18" x14ac:dyDescent="0.2">
      <c r="A3" s="8"/>
      <c r="B3" s="8"/>
      <c r="C3" s="8"/>
      <c r="D3" s="8"/>
      <c r="E3" s="8"/>
      <c r="F3" s="8"/>
      <c r="G3" s="8"/>
      <c r="H3" s="8"/>
      <c r="I3" s="8"/>
      <c r="J3" s="8"/>
      <c r="K3" s="8"/>
      <c r="L3" s="8"/>
      <c r="M3" s="8"/>
      <c r="N3" s="8"/>
      <c r="O3" s="8"/>
      <c r="P3" s="8"/>
      <c r="Q3" s="8"/>
      <c r="R3" s="8"/>
    </row>
    <row r="4" spans="1:18" x14ac:dyDescent="0.2">
      <c r="A4" s="8"/>
      <c r="B4" s="8"/>
      <c r="C4" s="8"/>
      <c r="D4" s="8"/>
      <c r="E4" s="8"/>
      <c r="F4" s="8"/>
      <c r="G4" s="8"/>
      <c r="H4" s="8"/>
      <c r="I4" s="8"/>
      <c r="J4" s="8"/>
      <c r="K4" s="8"/>
      <c r="L4" s="8"/>
      <c r="M4" s="8"/>
      <c r="N4" s="8"/>
      <c r="O4" s="8"/>
      <c r="P4" s="8"/>
      <c r="Q4" s="8"/>
      <c r="R4" s="8"/>
    </row>
    <row r="5" spans="1:18" x14ac:dyDescent="0.2">
      <c r="A5" s="8"/>
      <c r="B5" s="8"/>
      <c r="C5" s="8"/>
      <c r="D5" s="8"/>
      <c r="E5" s="8"/>
      <c r="F5" s="8"/>
      <c r="G5" s="8"/>
      <c r="H5" s="8"/>
      <c r="I5" s="8"/>
      <c r="J5" s="8"/>
      <c r="K5" s="8"/>
      <c r="L5" s="8"/>
      <c r="M5" s="8"/>
      <c r="N5" s="8"/>
      <c r="O5" s="8"/>
      <c r="P5" s="8"/>
      <c r="Q5" s="8"/>
      <c r="R5" s="8"/>
    </row>
    <row r="6" spans="1:18" ht="20.25" x14ac:dyDescent="0.3">
      <c r="A6" s="8"/>
      <c r="B6" s="199" t="s">
        <v>413</v>
      </c>
      <c r="C6" s="8"/>
      <c r="D6" s="8"/>
      <c r="E6" s="8"/>
      <c r="F6" s="8"/>
      <c r="G6" s="8"/>
      <c r="H6" s="8"/>
      <c r="I6" s="8"/>
      <c r="J6" s="8"/>
      <c r="K6" s="8"/>
      <c r="L6" s="8"/>
      <c r="M6" s="8"/>
      <c r="N6" s="8"/>
      <c r="O6" s="8"/>
      <c r="P6" s="8"/>
      <c r="Q6" s="8"/>
      <c r="R6" s="8"/>
    </row>
    <row r="7" spans="1:18" x14ac:dyDescent="0.2">
      <c r="A7" s="8"/>
      <c r="B7" s="8"/>
      <c r="C7" s="8"/>
      <c r="D7" s="8"/>
      <c r="E7" s="8"/>
      <c r="F7" s="8"/>
      <c r="G7" s="8"/>
      <c r="H7" s="8"/>
      <c r="I7" s="8"/>
      <c r="J7" s="8"/>
      <c r="K7" s="8"/>
      <c r="L7" s="8"/>
      <c r="M7" s="8"/>
      <c r="N7" s="8"/>
      <c r="O7" s="8"/>
      <c r="P7" s="8"/>
      <c r="Q7" s="8"/>
      <c r="R7" s="8"/>
    </row>
    <row r="8" spans="1:18" ht="18" x14ac:dyDescent="0.25">
      <c r="A8" s="8"/>
      <c r="B8" s="200">
        <v>1</v>
      </c>
      <c r="C8" s="200" t="s">
        <v>414</v>
      </c>
      <c r="D8" s="200"/>
      <c r="E8" s="8"/>
      <c r="F8" s="8"/>
      <c r="G8" s="8"/>
      <c r="H8" s="8"/>
      <c r="I8" s="8"/>
      <c r="J8" s="8"/>
      <c r="K8" s="8"/>
      <c r="L8" s="8"/>
      <c r="M8" s="8"/>
      <c r="N8" s="8"/>
      <c r="O8" s="8"/>
      <c r="P8" s="8"/>
      <c r="Q8" s="8"/>
      <c r="R8" s="8"/>
    </row>
    <row r="9" spans="1:18" ht="18" x14ac:dyDescent="0.25">
      <c r="A9" s="8"/>
      <c r="B9" s="200">
        <v>2</v>
      </c>
      <c r="C9" s="200" t="s">
        <v>457</v>
      </c>
      <c r="D9" s="200"/>
      <c r="E9" s="8"/>
      <c r="F9" s="8"/>
      <c r="G9" s="8"/>
      <c r="H9" s="8"/>
      <c r="I9" s="8"/>
      <c r="J9" s="8"/>
      <c r="K9" s="8"/>
      <c r="L9" s="8"/>
      <c r="M9" s="8"/>
      <c r="N9" s="8"/>
      <c r="O9" s="8"/>
      <c r="P9" s="8"/>
      <c r="Q9" s="8"/>
      <c r="R9" s="8"/>
    </row>
    <row r="10" spans="1:18" ht="18" x14ac:dyDescent="0.25">
      <c r="A10" s="8"/>
      <c r="B10" s="200">
        <v>3</v>
      </c>
      <c r="C10" s="200" t="s">
        <v>416</v>
      </c>
      <c r="D10" s="200"/>
      <c r="E10" s="8"/>
      <c r="F10" s="8"/>
      <c r="G10" s="8"/>
      <c r="H10" s="8"/>
      <c r="I10" s="8"/>
      <c r="J10" s="8"/>
      <c r="K10" s="8"/>
      <c r="L10" s="8"/>
      <c r="M10" s="8"/>
      <c r="N10" s="8"/>
      <c r="O10" s="8"/>
      <c r="P10" s="8"/>
      <c r="Q10" s="8"/>
      <c r="R10" s="8"/>
    </row>
    <row r="11" spans="1:18" ht="18" x14ac:dyDescent="0.25">
      <c r="A11" s="8"/>
      <c r="B11" s="200">
        <v>4</v>
      </c>
      <c r="C11" s="200" t="s">
        <v>8</v>
      </c>
      <c r="D11" s="200"/>
      <c r="E11" s="8"/>
      <c r="F11" s="8"/>
      <c r="G11" s="8"/>
      <c r="H11" s="8"/>
      <c r="I11" s="8"/>
      <c r="J11" s="8"/>
      <c r="K11" s="8"/>
      <c r="L11" s="8"/>
      <c r="M11" s="8"/>
      <c r="N11" s="8"/>
      <c r="O11" s="8"/>
      <c r="P11" s="8"/>
      <c r="Q11" s="8"/>
      <c r="R11" s="8"/>
    </row>
    <row r="12" spans="1:18" ht="18" x14ac:dyDescent="0.25">
      <c r="A12" s="8"/>
      <c r="B12" s="200">
        <v>5</v>
      </c>
      <c r="C12" s="200" t="s">
        <v>464</v>
      </c>
      <c r="D12" s="200"/>
      <c r="E12" s="8"/>
      <c r="F12" s="8"/>
      <c r="G12" s="8"/>
      <c r="H12" s="8"/>
      <c r="I12" s="8"/>
      <c r="J12" s="8"/>
      <c r="K12" s="8"/>
      <c r="L12" s="8"/>
      <c r="M12" s="8"/>
      <c r="N12" s="8"/>
      <c r="O12" s="8"/>
      <c r="P12" s="8"/>
      <c r="Q12" s="8"/>
      <c r="R12" s="8"/>
    </row>
    <row r="13" spans="1:18" ht="18" x14ac:dyDescent="0.25">
      <c r="A13" s="8"/>
      <c r="B13" s="200"/>
      <c r="C13" s="200" t="s">
        <v>465</v>
      </c>
      <c r="D13" s="200"/>
      <c r="E13" s="8"/>
      <c r="F13" s="8"/>
      <c r="G13" s="8"/>
      <c r="H13" s="8"/>
      <c r="I13" s="8"/>
      <c r="J13" s="8"/>
      <c r="K13" s="8"/>
      <c r="L13" s="8"/>
      <c r="M13" s="8"/>
      <c r="N13" s="8"/>
      <c r="O13" s="8"/>
      <c r="P13" s="8"/>
      <c r="Q13" s="8"/>
      <c r="R13" s="8"/>
    </row>
    <row r="14" spans="1:18" ht="18" x14ac:dyDescent="0.25">
      <c r="A14" s="8"/>
      <c r="B14" s="200">
        <v>6</v>
      </c>
      <c r="C14" s="200" t="s">
        <v>453</v>
      </c>
      <c r="D14" s="200"/>
      <c r="E14" s="8"/>
      <c r="F14" s="8"/>
      <c r="G14" s="8"/>
      <c r="H14" s="8"/>
      <c r="I14" s="8"/>
      <c r="J14" s="8"/>
      <c r="K14" s="8"/>
      <c r="L14" s="8"/>
      <c r="M14" s="8"/>
      <c r="N14" s="8"/>
      <c r="O14" s="8"/>
      <c r="P14" s="8"/>
      <c r="Q14" s="8"/>
      <c r="R14" s="8"/>
    </row>
    <row r="15" spans="1:18" ht="18" x14ac:dyDescent="0.25">
      <c r="A15" s="8"/>
      <c r="B15" s="200"/>
      <c r="C15" s="200"/>
      <c r="D15" s="200"/>
      <c r="E15" s="8"/>
      <c r="F15" s="8"/>
      <c r="G15" s="8"/>
      <c r="H15" s="8"/>
      <c r="I15" s="8"/>
      <c r="J15" s="8"/>
      <c r="K15" s="8"/>
      <c r="L15" s="8"/>
      <c r="M15" s="8"/>
      <c r="N15" s="8"/>
      <c r="O15" s="8"/>
      <c r="P15" s="8"/>
      <c r="Q15" s="8"/>
      <c r="R15" s="8"/>
    </row>
    <row r="16" spans="1:18" ht="18" x14ac:dyDescent="0.25">
      <c r="A16" s="8"/>
      <c r="B16" s="200"/>
      <c r="C16" s="200"/>
      <c r="D16" s="200"/>
      <c r="E16" s="8"/>
      <c r="F16" s="8"/>
      <c r="G16" s="8"/>
      <c r="H16" s="8"/>
      <c r="I16" s="8"/>
      <c r="J16" s="8"/>
      <c r="K16" s="8"/>
      <c r="L16" s="8"/>
      <c r="M16" s="8"/>
      <c r="N16" s="8"/>
      <c r="O16" s="8"/>
      <c r="P16" s="8"/>
      <c r="Q16" s="8"/>
      <c r="R16" s="8"/>
    </row>
    <row r="17" spans="1:18" ht="20.25" x14ac:dyDescent="0.3">
      <c r="A17" s="8"/>
      <c r="B17" s="199" t="s">
        <v>463</v>
      </c>
      <c r="C17" s="200"/>
      <c r="D17" s="200"/>
      <c r="E17" s="8"/>
      <c r="F17" s="8"/>
      <c r="G17" s="8"/>
      <c r="H17" s="8"/>
      <c r="I17" s="8"/>
      <c r="J17" s="8"/>
      <c r="K17" s="8"/>
      <c r="L17" s="8"/>
      <c r="M17" s="8"/>
      <c r="N17" s="8"/>
      <c r="O17" s="8"/>
      <c r="P17" s="8"/>
      <c r="Q17" s="8"/>
      <c r="R17" s="8"/>
    </row>
    <row r="18" spans="1:18" ht="18" x14ac:dyDescent="0.25">
      <c r="A18" s="8"/>
      <c r="B18" s="200">
        <v>1</v>
      </c>
      <c r="C18" s="200" t="s">
        <v>417</v>
      </c>
      <c r="D18" s="200"/>
      <c r="E18" s="8"/>
      <c r="F18" s="8"/>
      <c r="G18" s="8"/>
      <c r="H18" s="8"/>
      <c r="I18" s="8"/>
      <c r="J18" s="8"/>
      <c r="K18" s="8"/>
      <c r="L18" s="8"/>
      <c r="M18" s="8"/>
      <c r="N18" s="8"/>
      <c r="O18" s="8"/>
      <c r="P18" s="8"/>
      <c r="Q18" s="8"/>
      <c r="R18" s="8"/>
    </row>
    <row r="19" spans="1:18" ht="18" x14ac:dyDescent="0.25">
      <c r="A19" s="8"/>
      <c r="B19" s="200">
        <v>2</v>
      </c>
      <c r="C19" s="200" t="s">
        <v>418</v>
      </c>
      <c r="D19" s="200"/>
      <c r="E19" s="8"/>
      <c r="F19" s="8"/>
      <c r="G19" s="8"/>
      <c r="H19" s="8"/>
      <c r="I19" s="8"/>
      <c r="J19" s="8"/>
      <c r="K19" s="8"/>
      <c r="L19" s="8"/>
      <c r="M19" s="8"/>
      <c r="N19" s="8"/>
      <c r="O19" s="8"/>
      <c r="P19" s="8"/>
      <c r="Q19" s="8"/>
      <c r="R19" s="8"/>
    </row>
    <row r="20" spans="1:18" ht="18" x14ac:dyDescent="0.25">
      <c r="A20" s="8"/>
      <c r="B20" s="200">
        <v>3</v>
      </c>
      <c r="C20" s="200" t="s">
        <v>294</v>
      </c>
      <c r="D20" s="200"/>
      <c r="E20" s="8"/>
      <c r="F20" s="8"/>
      <c r="G20" s="8"/>
      <c r="H20" s="8"/>
      <c r="I20" s="8"/>
      <c r="J20" s="8"/>
      <c r="K20" s="8"/>
      <c r="L20" s="8"/>
      <c r="M20" s="8"/>
      <c r="N20" s="8"/>
      <c r="O20" s="8"/>
      <c r="P20" s="8"/>
      <c r="Q20" s="8"/>
      <c r="R20" s="8"/>
    </row>
    <row r="21" spans="1:18" ht="18" x14ac:dyDescent="0.25">
      <c r="A21" s="8"/>
      <c r="B21" s="200">
        <v>4</v>
      </c>
      <c r="C21" s="200" t="s">
        <v>419</v>
      </c>
      <c r="D21" s="200"/>
      <c r="E21" s="8"/>
      <c r="F21" s="8"/>
      <c r="G21" s="8"/>
      <c r="H21" s="8"/>
      <c r="I21" s="8"/>
      <c r="J21" s="8"/>
      <c r="K21" s="8"/>
      <c r="L21" s="8"/>
      <c r="M21" s="8"/>
      <c r="N21" s="8"/>
      <c r="O21" s="8"/>
      <c r="P21" s="8"/>
      <c r="Q21" s="8"/>
      <c r="R21" s="8"/>
    </row>
    <row r="22" spans="1:18" ht="18" x14ac:dyDescent="0.25">
      <c r="A22" s="8"/>
      <c r="B22" s="200">
        <v>5</v>
      </c>
      <c r="C22" s="200" t="s">
        <v>420</v>
      </c>
      <c r="D22" s="200"/>
      <c r="E22" s="8"/>
      <c r="F22" s="8"/>
      <c r="G22" s="8"/>
      <c r="H22" s="8"/>
      <c r="I22" s="8"/>
      <c r="J22" s="8"/>
      <c r="K22" s="8"/>
      <c r="L22" s="8"/>
      <c r="M22" s="8"/>
      <c r="N22" s="8"/>
      <c r="O22" s="8"/>
      <c r="P22" s="8"/>
      <c r="Q22" s="8"/>
      <c r="R22" s="8"/>
    </row>
    <row r="23" spans="1:18" ht="18" x14ac:dyDescent="0.25">
      <c r="A23" s="8"/>
      <c r="B23" s="200">
        <v>6</v>
      </c>
      <c r="C23" s="200" t="s">
        <v>421</v>
      </c>
      <c r="D23" s="200"/>
      <c r="E23" s="8"/>
      <c r="F23" s="8"/>
      <c r="G23" s="8"/>
      <c r="H23" s="8"/>
      <c r="I23" s="8"/>
      <c r="J23" s="8"/>
      <c r="K23" s="8"/>
      <c r="L23" s="8"/>
      <c r="M23" s="8"/>
      <c r="N23" s="8"/>
      <c r="O23" s="8"/>
      <c r="P23" s="8"/>
      <c r="Q23" s="8"/>
      <c r="R23" s="8"/>
    </row>
    <row r="24" spans="1:18" ht="18" x14ac:dyDescent="0.25">
      <c r="A24" s="8"/>
      <c r="B24" s="200">
        <v>7</v>
      </c>
      <c r="C24" s="200" t="s">
        <v>422</v>
      </c>
      <c r="D24" s="200"/>
      <c r="E24" s="8"/>
      <c r="F24" s="8"/>
      <c r="G24" s="8"/>
      <c r="H24" s="8"/>
      <c r="I24" s="8"/>
      <c r="J24" s="8"/>
      <c r="K24" s="8"/>
      <c r="L24" s="8"/>
      <c r="M24" s="8"/>
      <c r="N24" s="8"/>
      <c r="O24" s="8"/>
      <c r="P24" s="8"/>
      <c r="Q24" s="8"/>
      <c r="R24" s="8"/>
    </row>
    <row r="25" spans="1:18" ht="18" x14ac:dyDescent="0.25">
      <c r="A25" s="8"/>
      <c r="B25" s="200">
        <v>8</v>
      </c>
      <c r="C25" s="200" t="s">
        <v>423</v>
      </c>
      <c r="D25" s="200"/>
      <c r="E25" s="8"/>
      <c r="F25" s="8"/>
      <c r="G25" s="8"/>
      <c r="H25" s="8"/>
      <c r="I25" s="8"/>
      <c r="J25" s="8"/>
      <c r="K25" s="8"/>
      <c r="L25" s="8"/>
      <c r="M25" s="8"/>
      <c r="N25" s="8"/>
      <c r="O25" s="8"/>
      <c r="P25" s="8"/>
      <c r="Q25" s="8"/>
      <c r="R25" s="8"/>
    </row>
    <row r="26" spans="1:18" ht="18" x14ac:dyDescent="0.25">
      <c r="A26" s="8"/>
      <c r="B26" s="200">
        <v>9</v>
      </c>
      <c r="C26" s="200" t="s">
        <v>424</v>
      </c>
      <c r="D26" s="200"/>
      <c r="E26" s="8"/>
      <c r="F26" s="8"/>
      <c r="G26" s="8"/>
      <c r="H26" s="8"/>
      <c r="I26" s="8"/>
      <c r="J26" s="8"/>
      <c r="K26" s="8"/>
      <c r="L26" s="8"/>
      <c r="M26" s="8"/>
      <c r="N26" s="8"/>
      <c r="O26" s="8"/>
      <c r="P26" s="8"/>
      <c r="Q26" s="8"/>
      <c r="R26" s="8"/>
    </row>
    <row r="27" spans="1:18" ht="18" x14ac:dyDescent="0.25">
      <c r="A27" s="8"/>
      <c r="B27" s="200">
        <v>10</v>
      </c>
      <c r="C27" s="200" t="s">
        <v>425</v>
      </c>
      <c r="D27" s="200"/>
      <c r="E27" s="8"/>
      <c r="F27" s="8"/>
      <c r="G27" s="8"/>
      <c r="H27" s="8"/>
      <c r="I27" s="8"/>
      <c r="J27" s="8"/>
      <c r="K27" s="8"/>
      <c r="L27" s="8"/>
      <c r="M27" s="8"/>
      <c r="N27" s="8"/>
      <c r="O27" s="8"/>
      <c r="P27" s="8"/>
      <c r="Q27" s="8"/>
      <c r="R27" s="8"/>
    </row>
    <row r="28" spans="1:18" ht="18" x14ac:dyDescent="0.25">
      <c r="A28" s="8"/>
      <c r="B28" s="200">
        <v>11</v>
      </c>
      <c r="C28" s="200" t="s">
        <v>562</v>
      </c>
      <c r="D28" s="200"/>
      <c r="E28" s="8"/>
      <c r="F28" s="8"/>
      <c r="G28" s="8"/>
      <c r="H28" s="8"/>
      <c r="I28" s="8"/>
      <c r="J28" s="8"/>
      <c r="K28" s="8"/>
      <c r="L28" s="8"/>
      <c r="M28" s="8"/>
      <c r="N28" s="8"/>
      <c r="O28" s="8"/>
      <c r="P28" s="8"/>
      <c r="Q28" s="8"/>
      <c r="R28" s="8"/>
    </row>
    <row r="29" spans="1:18" ht="18" x14ac:dyDescent="0.25">
      <c r="A29" s="8"/>
      <c r="B29" s="200">
        <v>12</v>
      </c>
      <c r="C29" s="200" t="s">
        <v>454</v>
      </c>
      <c r="D29" s="200"/>
      <c r="E29" s="8"/>
      <c r="F29" s="8"/>
      <c r="G29" s="8"/>
      <c r="H29" s="8"/>
      <c r="I29" s="8"/>
      <c r="J29" s="8"/>
      <c r="K29" s="8"/>
      <c r="L29" s="8"/>
      <c r="M29" s="8"/>
      <c r="N29" s="8"/>
      <c r="O29" s="8"/>
      <c r="P29" s="8"/>
      <c r="Q29" s="8"/>
      <c r="R29" s="8"/>
    </row>
    <row r="30" spans="1:18" ht="18" x14ac:dyDescent="0.25">
      <c r="A30" s="8"/>
      <c r="B30" s="200"/>
      <c r="C30" s="200"/>
      <c r="D30" s="200"/>
      <c r="E30" s="8"/>
      <c r="F30" s="8"/>
      <c r="G30" s="8"/>
      <c r="H30" s="8"/>
      <c r="I30" s="8"/>
      <c r="J30" s="8"/>
      <c r="K30" s="8"/>
      <c r="L30" s="8"/>
      <c r="M30" s="8"/>
      <c r="N30" s="8"/>
      <c r="O30" s="8"/>
      <c r="P30" s="8"/>
      <c r="Q30" s="8"/>
      <c r="R30" s="8"/>
    </row>
    <row r="31" spans="1:18" ht="18" x14ac:dyDescent="0.25">
      <c r="A31" s="8"/>
      <c r="B31" s="200"/>
      <c r="C31" s="200"/>
      <c r="D31" s="200"/>
      <c r="E31" s="8"/>
      <c r="F31" s="8"/>
      <c r="G31" s="8"/>
      <c r="H31" s="8"/>
      <c r="I31" s="8"/>
      <c r="J31" s="8"/>
      <c r="K31" s="8"/>
      <c r="L31" s="8"/>
      <c r="M31" s="8"/>
      <c r="N31" s="8"/>
      <c r="O31" s="8"/>
      <c r="P31" s="8"/>
      <c r="Q31" s="8"/>
      <c r="R31" s="8"/>
    </row>
    <row r="32" spans="1:18" ht="20.25" x14ac:dyDescent="0.3">
      <c r="A32" s="8"/>
      <c r="B32" s="199" t="s">
        <v>462</v>
      </c>
      <c r="C32" s="200"/>
      <c r="D32" s="200"/>
      <c r="E32" s="8"/>
      <c r="F32" s="8"/>
      <c r="G32" s="8"/>
      <c r="H32" s="8"/>
      <c r="I32" s="8"/>
      <c r="J32" s="8"/>
      <c r="K32" s="8"/>
      <c r="L32" s="8"/>
      <c r="M32" s="8"/>
      <c r="N32" s="8"/>
      <c r="O32" s="8"/>
      <c r="P32" s="8"/>
      <c r="Q32" s="8"/>
      <c r="R32" s="8"/>
    </row>
    <row r="33" spans="1:18" ht="18" x14ac:dyDescent="0.25">
      <c r="A33" s="8"/>
      <c r="B33" s="200">
        <v>1</v>
      </c>
      <c r="C33" s="200" t="s">
        <v>455</v>
      </c>
      <c r="D33" s="200"/>
      <c r="E33" s="8"/>
      <c r="F33" s="8"/>
      <c r="G33" s="8"/>
      <c r="H33" s="8"/>
      <c r="I33" s="8"/>
      <c r="J33" s="8"/>
      <c r="K33" s="8"/>
      <c r="L33" s="8"/>
      <c r="M33" s="8"/>
      <c r="N33" s="8"/>
      <c r="O33" s="8"/>
      <c r="P33" s="8"/>
      <c r="Q33" s="8"/>
      <c r="R33" s="8"/>
    </row>
    <row r="34" spans="1:18" ht="18" x14ac:dyDescent="0.25">
      <c r="A34" s="8"/>
      <c r="B34" s="200"/>
      <c r="C34" s="200" t="s">
        <v>458</v>
      </c>
      <c r="D34" s="200"/>
      <c r="E34" s="8"/>
      <c r="F34" s="8"/>
      <c r="G34" s="8"/>
      <c r="H34" s="8"/>
      <c r="I34" s="8"/>
      <c r="J34" s="8"/>
      <c r="K34" s="8"/>
      <c r="L34" s="8"/>
      <c r="M34" s="8"/>
      <c r="N34" s="8"/>
      <c r="O34" s="8"/>
      <c r="P34" s="8"/>
      <c r="Q34" s="8"/>
      <c r="R34" s="8"/>
    </row>
    <row r="35" spans="1:18" ht="18" x14ac:dyDescent="0.25">
      <c r="A35" s="8"/>
      <c r="B35" s="200">
        <v>2</v>
      </c>
      <c r="C35" s="200" t="s">
        <v>429</v>
      </c>
      <c r="D35" s="200"/>
      <c r="E35" s="8"/>
      <c r="F35" s="8"/>
      <c r="G35" s="8"/>
      <c r="H35" s="8"/>
      <c r="I35" s="8"/>
      <c r="J35" s="8"/>
      <c r="K35" s="8"/>
      <c r="L35" s="8"/>
      <c r="M35" s="8"/>
      <c r="N35" s="8"/>
      <c r="O35" s="8"/>
      <c r="P35" s="8"/>
      <c r="Q35" s="8"/>
      <c r="R35" s="8"/>
    </row>
    <row r="36" spans="1:18" ht="18" x14ac:dyDescent="0.25">
      <c r="A36" s="8"/>
      <c r="B36" s="200"/>
      <c r="C36" s="200" t="s">
        <v>451</v>
      </c>
      <c r="D36" s="200"/>
      <c r="E36" s="8"/>
      <c r="F36" s="8"/>
      <c r="G36" s="8"/>
      <c r="H36" s="8"/>
      <c r="I36" s="8"/>
      <c r="J36" s="8"/>
      <c r="K36" s="8"/>
      <c r="L36" s="8"/>
      <c r="M36" s="8"/>
      <c r="N36" s="8"/>
      <c r="O36" s="8"/>
      <c r="P36" s="8"/>
      <c r="Q36" s="8"/>
      <c r="R36" s="8"/>
    </row>
    <row r="37" spans="1:18" ht="18" x14ac:dyDescent="0.25">
      <c r="A37" s="8"/>
      <c r="B37" s="200">
        <v>3</v>
      </c>
      <c r="C37" s="200" t="s">
        <v>428</v>
      </c>
      <c r="D37" s="200"/>
      <c r="E37" s="8"/>
      <c r="F37" s="8"/>
      <c r="G37" s="8"/>
      <c r="H37" s="8"/>
      <c r="I37" s="8"/>
      <c r="J37" s="8"/>
      <c r="K37" s="8"/>
      <c r="L37" s="8"/>
      <c r="M37" s="8"/>
      <c r="N37" s="8"/>
      <c r="O37" s="8"/>
      <c r="P37" s="8"/>
      <c r="Q37" s="8"/>
      <c r="R37" s="8"/>
    </row>
    <row r="38" spans="1:18" ht="18" x14ac:dyDescent="0.25">
      <c r="A38" s="8"/>
      <c r="B38" s="200"/>
      <c r="C38" s="200" t="s">
        <v>459</v>
      </c>
      <c r="D38" s="200"/>
      <c r="E38" s="8"/>
      <c r="F38" s="8"/>
      <c r="G38" s="8"/>
      <c r="H38" s="8"/>
      <c r="I38" s="8"/>
      <c r="J38" s="8"/>
      <c r="K38" s="8"/>
      <c r="L38" s="8"/>
      <c r="M38" s="8"/>
      <c r="N38" s="8"/>
      <c r="O38" s="8"/>
      <c r="P38" s="8"/>
      <c r="Q38" s="8"/>
      <c r="R38" s="8"/>
    </row>
    <row r="39" spans="1:18" ht="18" x14ac:dyDescent="0.25">
      <c r="A39" s="8"/>
      <c r="B39" s="200">
        <v>4</v>
      </c>
      <c r="C39" s="200" t="s">
        <v>426</v>
      </c>
      <c r="D39" s="200"/>
      <c r="E39" s="8"/>
      <c r="F39" s="8"/>
      <c r="G39" s="8"/>
      <c r="H39" s="8"/>
      <c r="I39" s="8"/>
      <c r="J39" s="8"/>
      <c r="K39" s="8"/>
      <c r="L39" s="8"/>
      <c r="M39" s="8"/>
      <c r="N39" s="8"/>
      <c r="O39" s="8"/>
      <c r="P39" s="8"/>
      <c r="Q39" s="8"/>
      <c r="R39" s="8"/>
    </row>
    <row r="40" spans="1:18" ht="18" x14ac:dyDescent="0.25">
      <c r="A40" s="8"/>
      <c r="B40" s="200"/>
      <c r="C40" s="200" t="s">
        <v>427</v>
      </c>
      <c r="D40" s="200"/>
      <c r="E40" s="8"/>
      <c r="F40" s="8"/>
      <c r="G40" s="8"/>
      <c r="H40" s="8"/>
      <c r="I40" s="8"/>
      <c r="J40" s="8"/>
      <c r="K40" s="8"/>
      <c r="L40" s="8"/>
      <c r="M40" s="8"/>
      <c r="N40" s="8"/>
      <c r="O40" s="8"/>
      <c r="P40" s="8"/>
      <c r="Q40" s="8"/>
      <c r="R40" s="8"/>
    </row>
    <row r="41" spans="1:18" ht="18" x14ac:dyDescent="0.25">
      <c r="A41" s="8"/>
      <c r="B41" s="200">
        <v>5</v>
      </c>
      <c r="C41" s="200" t="s">
        <v>460</v>
      </c>
      <c r="D41" s="200"/>
      <c r="E41" s="8"/>
      <c r="F41" s="8"/>
      <c r="G41" s="8"/>
      <c r="H41" s="8"/>
      <c r="I41" s="8"/>
      <c r="J41" s="8"/>
      <c r="K41" s="8"/>
      <c r="L41" s="8"/>
      <c r="M41" s="8"/>
      <c r="N41" s="8"/>
      <c r="O41" s="8"/>
      <c r="P41" s="8"/>
      <c r="Q41" s="8"/>
      <c r="R41" s="8"/>
    </row>
    <row r="42" spans="1:18" ht="18" x14ac:dyDescent="0.25">
      <c r="A42" s="8"/>
      <c r="B42" s="200"/>
      <c r="C42" s="200"/>
      <c r="D42" s="200"/>
      <c r="E42" s="8"/>
      <c r="F42" s="8"/>
      <c r="G42" s="8"/>
      <c r="H42" s="8"/>
      <c r="I42" s="8"/>
      <c r="J42" s="8"/>
      <c r="K42" s="8"/>
      <c r="L42" s="8"/>
      <c r="M42" s="8"/>
      <c r="N42" s="8"/>
      <c r="O42" s="8"/>
      <c r="P42" s="8"/>
      <c r="Q42" s="8"/>
      <c r="R42" s="8"/>
    </row>
    <row r="43" spans="1:18" ht="18" x14ac:dyDescent="0.25">
      <c r="A43" s="8"/>
      <c r="B43" s="200"/>
      <c r="C43" s="200"/>
      <c r="D43" s="200"/>
      <c r="E43" s="8"/>
      <c r="F43" s="8"/>
      <c r="G43" s="8"/>
      <c r="H43" s="8"/>
      <c r="I43" s="8"/>
      <c r="J43" s="8"/>
      <c r="K43" s="8"/>
      <c r="L43" s="8"/>
      <c r="M43" s="8"/>
      <c r="N43" s="8"/>
      <c r="O43" s="8"/>
      <c r="P43" s="8"/>
      <c r="Q43" s="8"/>
      <c r="R43" s="8"/>
    </row>
    <row r="44" spans="1:18" ht="18" x14ac:dyDescent="0.25">
      <c r="A44" s="8"/>
      <c r="B44" s="200" t="s">
        <v>461</v>
      </c>
      <c r="C44" s="200"/>
      <c r="D44" s="200"/>
      <c r="E44" s="8"/>
      <c r="F44" s="8"/>
      <c r="G44" s="8"/>
      <c r="H44" s="8"/>
      <c r="I44" s="8"/>
      <c r="J44" s="8"/>
      <c r="K44" s="8"/>
      <c r="L44" s="8"/>
      <c r="M44" s="8"/>
      <c r="N44" s="8"/>
      <c r="O44" s="8"/>
      <c r="P44" s="8"/>
      <c r="Q44" s="8"/>
      <c r="R44" s="8"/>
    </row>
    <row r="45" spans="1:18" ht="18" x14ac:dyDescent="0.25">
      <c r="A45" s="8"/>
      <c r="B45" s="200"/>
      <c r="C45" s="200" t="s">
        <v>627</v>
      </c>
      <c r="D45" s="200"/>
      <c r="E45" s="8"/>
      <c r="F45" s="8"/>
      <c r="G45" s="8"/>
      <c r="H45" s="8"/>
      <c r="I45" s="8"/>
      <c r="J45" s="8"/>
      <c r="K45" s="8"/>
      <c r="L45" s="8"/>
      <c r="M45" s="8"/>
      <c r="N45" s="8"/>
      <c r="O45" s="8"/>
      <c r="P45" s="8"/>
      <c r="Q45" s="8"/>
      <c r="R45" s="8"/>
    </row>
    <row r="46" spans="1:18" ht="18" x14ac:dyDescent="0.25">
      <c r="A46" s="8"/>
      <c r="B46" s="200"/>
      <c r="C46" s="200" t="s">
        <v>452</v>
      </c>
      <c r="D46" s="200"/>
      <c r="E46" s="8"/>
      <c r="F46" s="8"/>
      <c r="G46" s="8"/>
      <c r="H46" s="8"/>
      <c r="I46" s="8"/>
      <c r="J46" s="8"/>
      <c r="K46" s="8"/>
      <c r="L46" s="8"/>
      <c r="M46" s="8"/>
      <c r="N46" s="8"/>
      <c r="O46" s="8"/>
      <c r="P46" s="8"/>
      <c r="Q46" s="8"/>
      <c r="R46" s="8"/>
    </row>
    <row r="47" spans="1:18" ht="18" x14ac:dyDescent="0.25">
      <c r="A47" s="8"/>
      <c r="B47" s="200"/>
      <c r="C47" s="200" t="s">
        <v>456</v>
      </c>
      <c r="D47" s="200"/>
      <c r="E47" s="8"/>
      <c r="F47" s="8"/>
      <c r="G47" s="8"/>
      <c r="H47" s="8"/>
      <c r="I47" s="8"/>
      <c r="J47" s="8"/>
      <c r="K47" s="8"/>
      <c r="L47" s="8"/>
      <c r="M47" s="8"/>
      <c r="N47" s="8"/>
      <c r="O47" s="8"/>
      <c r="P47" s="8"/>
      <c r="Q47" s="8"/>
      <c r="R47" s="8"/>
    </row>
    <row r="48" spans="1:18" ht="18" x14ac:dyDescent="0.25">
      <c r="A48" s="8"/>
      <c r="B48" s="200"/>
      <c r="C48" s="200" t="s">
        <v>628</v>
      </c>
      <c r="D48" s="200"/>
      <c r="E48" s="8"/>
      <c r="F48" s="8"/>
      <c r="G48" s="8"/>
      <c r="H48" s="8"/>
      <c r="I48" s="8"/>
      <c r="J48" s="8"/>
      <c r="K48" s="8"/>
      <c r="L48" s="8"/>
      <c r="M48" s="8"/>
      <c r="N48" s="8"/>
      <c r="O48" s="8"/>
      <c r="P48" s="8"/>
      <c r="Q48" s="8"/>
      <c r="R48" s="8"/>
    </row>
    <row r="49" spans="1:18" ht="18" x14ac:dyDescent="0.25">
      <c r="A49" s="8"/>
      <c r="B49" s="200"/>
      <c r="C49" s="333" t="s">
        <v>629</v>
      </c>
      <c r="D49" s="200"/>
      <c r="E49" s="200"/>
      <c r="F49" s="200"/>
      <c r="G49" s="8"/>
      <c r="H49" s="8"/>
      <c r="I49" s="8"/>
      <c r="J49" s="8"/>
      <c r="K49" s="8"/>
      <c r="L49" s="8"/>
      <c r="M49" s="8"/>
      <c r="N49" s="8"/>
      <c r="O49" s="8"/>
      <c r="P49" s="8"/>
      <c r="Q49" s="8"/>
      <c r="R49" s="8"/>
    </row>
    <row r="50" spans="1:18" ht="18" x14ac:dyDescent="0.25">
      <c r="A50" s="8"/>
      <c r="B50" s="200"/>
      <c r="C50" s="200"/>
      <c r="D50" s="200"/>
      <c r="E50" s="8"/>
      <c r="F50" s="8"/>
      <c r="G50" s="8"/>
      <c r="H50" s="8"/>
      <c r="I50" s="8"/>
      <c r="J50" s="8"/>
      <c r="K50" s="8"/>
      <c r="L50" s="8"/>
      <c r="M50" s="8"/>
      <c r="N50" s="8"/>
      <c r="O50" s="8"/>
      <c r="P50" s="8"/>
      <c r="Q50" s="8"/>
      <c r="R50" s="8"/>
    </row>
    <row r="51" spans="1:18" ht="18" x14ac:dyDescent="0.25">
      <c r="A51" s="8"/>
      <c r="B51" s="200"/>
      <c r="C51" s="200"/>
      <c r="D51" s="200"/>
      <c r="E51" s="8"/>
      <c r="F51" s="8"/>
      <c r="G51" s="8"/>
      <c r="H51" s="8"/>
      <c r="I51" s="8"/>
      <c r="J51" s="8"/>
      <c r="K51" s="8"/>
      <c r="L51" s="8"/>
      <c r="M51" s="8"/>
      <c r="N51" s="8"/>
      <c r="O51" s="8"/>
      <c r="P51" s="8"/>
      <c r="Q51" s="8"/>
      <c r="R51" s="8"/>
    </row>
    <row r="52" spans="1:18" ht="18" x14ac:dyDescent="0.25">
      <c r="A52" s="8"/>
      <c r="B52" s="200"/>
      <c r="C52" s="200"/>
      <c r="D52" s="200"/>
      <c r="E52" s="8"/>
      <c r="F52" s="8"/>
      <c r="G52" s="8"/>
      <c r="H52" s="8"/>
      <c r="I52" s="8"/>
      <c r="J52" s="8"/>
      <c r="K52" s="8"/>
      <c r="L52" s="8"/>
      <c r="M52" s="8"/>
      <c r="N52" s="8"/>
      <c r="O52" s="8"/>
      <c r="P52" s="8"/>
      <c r="Q52" s="8"/>
      <c r="R52" s="8"/>
    </row>
    <row r="53" spans="1:18" ht="18" x14ac:dyDescent="0.25">
      <c r="A53" s="8"/>
      <c r="B53" s="200"/>
      <c r="C53" s="200"/>
      <c r="D53" s="200"/>
      <c r="E53" s="8"/>
      <c r="F53" s="8"/>
      <c r="G53" s="8"/>
      <c r="H53" s="8"/>
      <c r="I53" s="8"/>
      <c r="J53" s="8"/>
      <c r="K53" s="8"/>
      <c r="L53" s="8"/>
      <c r="M53" s="8"/>
      <c r="N53" s="8"/>
      <c r="O53" s="8"/>
      <c r="P53" s="8"/>
      <c r="Q53" s="8"/>
      <c r="R53" s="8"/>
    </row>
    <row r="54" spans="1:18" ht="18" x14ac:dyDescent="0.25">
      <c r="A54" s="8"/>
      <c r="B54" s="200"/>
      <c r="C54" s="200"/>
      <c r="D54" s="200"/>
      <c r="E54" s="8"/>
      <c r="F54" s="8"/>
      <c r="G54" s="8"/>
      <c r="H54" s="8"/>
      <c r="I54" s="8"/>
      <c r="J54" s="8"/>
      <c r="K54" s="8"/>
      <c r="L54" s="8"/>
      <c r="M54" s="8"/>
      <c r="N54" s="8"/>
      <c r="O54" s="8"/>
      <c r="P54" s="8"/>
      <c r="Q54" s="8"/>
      <c r="R54" s="8"/>
    </row>
    <row r="55" spans="1:18" ht="18" x14ac:dyDescent="0.25">
      <c r="A55" s="8"/>
      <c r="B55" s="200"/>
      <c r="C55" s="200"/>
      <c r="D55" s="200"/>
      <c r="E55" s="8"/>
      <c r="F55" s="8"/>
      <c r="G55" s="8"/>
      <c r="H55" s="8"/>
      <c r="I55" s="8"/>
      <c r="J55" s="8"/>
      <c r="K55" s="8"/>
      <c r="L55" s="8"/>
      <c r="M55" s="8"/>
      <c r="N55" s="8"/>
      <c r="O55" s="8"/>
      <c r="P55" s="8"/>
      <c r="Q55" s="8"/>
      <c r="R55" s="8"/>
    </row>
    <row r="56" spans="1:18" ht="18" x14ac:dyDescent="0.25">
      <c r="A56" s="8"/>
      <c r="B56" s="200"/>
      <c r="C56" s="200"/>
      <c r="D56" s="200"/>
      <c r="E56" s="8"/>
      <c r="F56" s="8"/>
      <c r="G56" s="8"/>
      <c r="H56" s="8"/>
      <c r="I56" s="8"/>
      <c r="J56" s="8"/>
      <c r="K56" s="8"/>
      <c r="L56" s="8"/>
      <c r="M56" s="8"/>
      <c r="N56" s="8"/>
      <c r="O56" s="8"/>
      <c r="P56" s="8"/>
      <c r="Q56" s="8"/>
      <c r="R56" s="8"/>
    </row>
    <row r="57" spans="1:18" ht="18" x14ac:dyDescent="0.25">
      <c r="A57" s="8"/>
      <c r="B57" s="200"/>
      <c r="C57" s="200"/>
      <c r="D57" s="200"/>
      <c r="E57" s="8"/>
      <c r="F57" s="8"/>
      <c r="G57" s="8"/>
      <c r="H57" s="8"/>
      <c r="I57" s="8"/>
      <c r="J57" s="8"/>
      <c r="K57" s="8"/>
      <c r="L57" s="8"/>
      <c r="M57" s="8"/>
      <c r="N57" s="8"/>
      <c r="O57" s="8"/>
      <c r="P57" s="8"/>
      <c r="Q57" s="8"/>
      <c r="R57" s="8"/>
    </row>
    <row r="58" spans="1:18" ht="18" x14ac:dyDescent="0.25">
      <c r="A58" s="8"/>
      <c r="B58" s="200"/>
      <c r="C58" s="200"/>
      <c r="D58" s="200"/>
      <c r="E58" s="8"/>
      <c r="F58" s="8"/>
      <c r="G58" s="8"/>
      <c r="H58" s="8"/>
      <c r="I58" s="8"/>
      <c r="J58" s="8"/>
      <c r="K58" s="8"/>
      <c r="L58" s="8"/>
      <c r="M58" s="8"/>
      <c r="N58" s="8"/>
      <c r="O58" s="8"/>
      <c r="P58" s="8"/>
      <c r="Q58" s="8"/>
      <c r="R58" s="8"/>
    </row>
    <row r="59" spans="1:18" ht="18" x14ac:dyDescent="0.25">
      <c r="A59" s="8"/>
      <c r="B59" s="200"/>
      <c r="C59" s="200"/>
      <c r="D59" s="200"/>
      <c r="E59" s="8"/>
      <c r="F59" s="8"/>
      <c r="G59" s="8"/>
      <c r="H59" s="8"/>
      <c r="I59" s="8"/>
      <c r="J59" s="8"/>
      <c r="K59" s="8"/>
      <c r="L59" s="8"/>
      <c r="M59" s="8"/>
      <c r="N59" s="8"/>
      <c r="O59" s="8"/>
      <c r="P59" s="8"/>
      <c r="Q59" s="8"/>
      <c r="R59" s="8"/>
    </row>
    <row r="60" spans="1:18" ht="18" x14ac:dyDescent="0.25">
      <c r="B60" s="201"/>
      <c r="C60" s="201"/>
      <c r="D60" s="201"/>
    </row>
    <row r="61" spans="1:18" ht="18" x14ac:dyDescent="0.25">
      <c r="B61" s="201"/>
      <c r="C61" s="201"/>
      <c r="D61" s="201"/>
    </row>
    <row r="62" spans="1:18" ht="18" x14ac:dyDescent="0.25">
      <c r="B62" s="201"/>
      <c r="C62" s="201"/>
      <c r="D62" s="201"/>
    </row>
    <row r="63" spans="1:18" ht="18" x14ac:dyDescent="0.25">
      <c r="B63" s="201"/>
      <c r="C63" s="201"/>
      <c r="D63" s="201"/>
    </row>
    <row r="64" spans="1:18" ht="18" x14ac:dyDescent="0.25">
      <c r="B64" s="201"/>
      <c r="C64" s="201"/>
      <c r="D64" s="201"/>
    </row>
    <row r="65" spans="2:4" ht="18" x14ac:dyDescent="0.25">
      <c r="B65" s="201"/>
      <c r="C65" s="201"/>
      <c r="D65" s="201"/>
    </row>
    <row r="66" spans="2:4" ht="18" x14ac:dyDescent="0.25">
      <c r="B66" s="201"/>
      <c r="C66" s="201"/>
      <c r="D66" s="201"/>
    </row>
    <row r="67" spans="2:4" ht="18" x14ac:dyDescent="0.25">
      <c r="B67" s="201"/>
      <c r="C67" s="201"/>
      <c r="D67" s="201"/>
    </row>
    <row r="68" spans="2:4" ht="18" x14ac:dyDescent="0.25">
      <c r="B68" s="201"/>
      <c r="C68" s="201"/>
      <c r="D68" s="201"/>
    </row>
    <row r="69" spans="2:4" ht="18" x14ac:dyDescent="0.25">
      <c r="B69" s="201"/>
      <c r="C69" s="201"/>
      <c r="D69" s="201"/>
    </row>
    <row r="70" spans="2:4" ht="18" x14ac:dyDescent="0.25">
      <c r="B70" s="201"/>
      <c r="C70" s="201"/>
      <c r="D70" s="201"/>
    </row>
    <row r="71" spans="2:4" ht="18" x14ac:dyDescent="0.25">
      <c r="B71" s="201"/>
      <c r="C71" s="201"/>
      <c r="D71" s="201"/>
    </row>
    <row r="72" spans="2:4" ht="18" x14ac:dyDescent="0.25">
      <c r="B72" s="201"/>
      <c r="C72" s="201"/>
      <c r="D72" s="201"/>
    </row>
    <row r="73" spans="2:4" ht="18" x14ac:dyDescent="0.25">
      <c r="B73" s="201"/>
      <c r="C73" s="201"/>
      <c r="D73" s="201"/>
    </row>
    <row r="74" spans="2:4" ht="18" x14ac:dyDescent="0.25">
      <c r="B74" s="201"/>
      <c r="C74" s="201"/>
      <c r="D74" s="201"/>
    </row>
    <row r="75" spans="2:4" ht="18" x14ac:dyDescent="0.25">
      <c r="B75" s="201"/>
      <c r="C75" s="201"/>
      <c r="D75" s="201"/>
    </row>
    <row r="76" spans="2:4" ht="18" x14ac:dyDescent="0.25">
      <c r="B76" s="201"/>
      <c r="C76" s="201"/>
      <c r="D76" s="201"/>
    </row>
    <row r="77" spans="2:4" ht="18" x14ac:dyDescent="0.25">
      <c r="B77" s="201"/>
      <c r="C77" s="201"/>
      <c r="D77" s="201"/>
    </row>
    <row r="78" spans="2:4" ht="18" x14ac:dyDescent="0.25">
      <c r="B78" s="201"/>
      <c r="C78" s="201"/>
      <c r="D78" s="201"/>
    </row>
    <row r="79" spans="2:4" ht="18" x14ac:dyDescent="0.25">
      <c r="B79" s="201"/>
      <c r="C79" s="201"/>
      <c r="D79" s="201"/>
    </row>
    <row r="80" spans="2:4" ht="18" x14ac:dyDescent="0.25">
      <c r="B80" s="201"/>
      <c r="C80" s="201"/>
      <c r="D80" s="201"/>
    </row>
    <row r="81" spans="2:4" ht="18" x14ac:dyDescent="0.25">
      <c r="B81" s="201"/>
      <c r="C81" s="201"/>
      <c r="D81" s="201"/>
    </row>
    <row r="82" spans="2:4" ht="18" x14ac:dyDescent="0.25">
      <c r="B82" s="201"/>
      <c r="C82" s="201"/>
      <c r="D82" s="201"/>
    </row>
    <row r="83" spans="2:4" ht="18" x14ac:dyDescent="0.25">
      <c r="B83" s="201"/>
      <c r="C83" s="201"/>
      <c r="D83" s="201"/>
    </row>
    <row r="84" spans="2:4" ht="18" x14ac:dyDescent="0.25">
      <c r="B84" s="201"/>
      <c r="C84" s="201"/>
      <c r="D84" s="201"/>
    </row>
    <row r="85" spans="2:4" ht="18" x14ac:dyDescent="0.25">
      <c r="B85" s="201"/>
      <c r="C85" s="201"/>
      <c r="D85" s="201"/>
    </row>
    <row r="86" spans="2:4" ht="18" x14ac:dyDescent="0.25">
      <c r="B86" s="201"/>
      <c r="C86" s="201"/>
      <c r="D86" s="201"/>
    </row>
    <row r="87" spans="2:4" ht="18" x14ac:dyDescent="0.25">
      <c r="B87" s="201"/>
      <c r="C87" s="201"/>
      <c r="D87" s="201"/>
    </row>
    <row r="88" spans="2:4" ht="18" x14ac:dyDescent="0.25">
      <c r="B88" s="201"/>
      <c r="C88" s="201"/>
      <c r="D88" s="201"/>
    </row>
    <row r="89" spans="2:4" ht="18" x14ac:dyDescent="0.25">
      <c r="B89" s="201"/>
      <c r="C89" s="201"/>
      <c r="D89" s="201"/>
    </row>
    <row r="90" spans="2:4" ht="18" x14ac:dyDescent="0.25">
      <c r="B90" s="201"/>
      <c r="C90" s="201"/>
      <c r="D90" s="201"/>
    </row>
    <row r="91" spans="2:4" ht="18" x14ac:dyDescent="0.25">
      <c r="B91" s="201"/>
      <c r="C91" s="201"/>
      <c r="D91" s="201"/>
    </row>
  </sheetData>
  <sheetProtection password="CF2B" sheet="1" objects="1" scenarios="1"/>
  <phoneticPr fontId="3" type="noConversion"/>
  <hyperlinks>
    <hyperlink ref="C49" r:id="rId1"/>
  </hyperlinks>
  <pageMargins left="0.2" right="0.34" top="0.92" bottom="0.57999999999999996" header="0.28000000000000003" footer="0.28000000000000003"/>
  <pageSetup scale="87" orientation="portrait" r:id="rId2"/>
  <headerFooter alignWithMargins="0">
    <oddHeader>&amp;C&amp;"Arial,Bold"&amp;14Self Assessment Instructions and Required Documents</oddHeader>
    <oddFooter>&amp;L&amp;12PU - 131 Rev 01-22-2013</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R77"/>
  <sheetViews>
    <sheetView zoomScaleNormal="100" workbookViewId="0">
      <selection activeCell="O21" sqref="O21"/>
    </sheetView>
  </sheetViews>
  <sheetFormatPr defaultRowHeight="12.75" x14ac:dyDescent="0.2"/>
  <cols>
    <col min="12" max="12" width="12.5703125" customWidth="1"/>
    <col min="13" max="13" width="4.5703125" customWidth="1"/>
    <col min="14" max="14" width="7.28515625" customWidth="1"/>
  </cols>
  <sheetData>
    <row r="1" spans="1:18" x14ac:dyDescent="0.2">
      <c r="A1" s="8"/>
      <c r="B1" s="8"/>
      <c r="C1" s="8"/>
      <c r="D1" s="8"/>
      <c r="E1" s="8"/>
      <c r="F1" s="8"/>
      <c r="G1" s="8"/>
      <c r="H1" s="8"/>
      <c r="I1" s="8"/>
      <c r="J1" s="8"/>
      <c r="K1" s="8"/>
      <c r="L1" s="8"/>
      <c r="M1" s="8"/>
      <c r="N1" s="8"/>
      <c r="O1" s="8"/>
      <c r="P1" s="8"/>
      <c r="Q1" s="8"/>
      <c r="R1" s="8"/>
    </row>
    <row r="2" spans="1:18" x14ac:dyDescent="0.2">
      <c r="A2" s="8"/>
      <c r="B2" s="8"/>
      <c r="C2" s="8"/>
      <c r="D2" s="8"/>
      <c r="E2" s="8"/>
      <c r="F2" s="8"/>
      <c r="G2" s="8"/>
      <c r="H2" s="8"/>
      <c r="I2" s="8"/>
      <c r="J2" s="8"/>
      <c r="K2" s="8"/>
      <c r="L2" s="8"/>
      <c r="M2" s="8"/>
      <c r="N2" s="8"/>
      <c r="O2" s="8"/>
      <c r="P2" s="8"/>
      <c r="Q2" s="8"/>
      <c r="R2" s="8"/>
    </row>
    <row r="3" spans="1:18" x14ac:dyDescent="0.2">
      <c r="A3" s="8"/>
      <c r="B3" s="8"/>
      <c r="C3" s="8"/>
      <c r="D3" s="8"/>
      <c r="E3" s="8"/>
      <c r="F3" s="8"/>
      <c r="G3" s="8"/>
      <c r="H3" s="8"/>
      <c r="I3" s="8"/>
      <c r="J3" s="8"/>
      <c r="K3" s="8"/>
      <c r="L3" s="8"/>
      <c r="M3" s="8"/>
      <c r="N3" s="8"/>
      <c r="O3" s="8"/>
      <c r="P3" s="8"/>
      <c r="Q3" s="8"/>
      <c r="R3" s="8"/>
    </row>
    <row r="4" spans="1:18" x14ac:dyDescent="0.2">
      <c r="A4" s="8"/>
      <c r="B4" s="8"/>
      <c r="C4" s="8"/>
      <c r="D4" s="8"/>
      <c r="E4" s="8"/>
      <c r="F4" s="8"/>
      <c r="G4" s="8"/>
      <c r="H4" s="8"/>
      <c r="I4" s="8"/>
      <c r="J4" s="8"/>
      <c r="K4" s="8"/>
      <c r="L4" s="8"/>
      <c r="M4" s="8"/>
      <c r="N4" s="8"/>
      <c r="O4" s="8"/>
      <c r="P4" s="8"/>
      <c r="Q4" s="8"/>
      <c r="R4" s="8"/>
    </row>
    <row r="5" spans="1:18" x14ac:dyDescent="0.2">
      <c r="A5" s="8"/>
      <c r="B5" s="8"/>
      <c r="C5" s="8"/>
      <c r="D5" s="8"/>
      <c r="E5" s="8"/>
      <c r="F5" s="8"/>
      <c r="G5" s="8"/>
      <c r="H5" s="8"/>
      <c r="I5" s="8"/>
      <c r="J5" s="8"/>
      <c r="K5" s="8"/>
      <c r="L5" s="8"/>
      <c r="M5" s="8"/>
      <c r="N5" s="8"/>
      <c r="O5" s="8"/>
      <c r="P5" s="8"/>
      <c r="Q5" s="8"/>
      <c r="R5" s="8"/>
    </row>
    <row r="6" spans="1:18" ht="18" customHeight="1" x14ac:dyDescent="0.3">
      <c r="A6" s="8"/>
      <c r="B6" s="199" t="s">
        <v>175</v>
      </c>
      <c r="C6" s="8"/>
      <c r="D6" s="8"/>
      <c r="E6" s="8"/>
      <c r="F6" s="8"/>
      <c r="G6" s="8"/>
      <c r="H6" s="8"/>
      <c r="I6" s="8"/>
      <c r="J6" s="8"/>
      <c r="K6" s="8"/>
      <c r="L6" s="8"/>
      <c r="M6" s="8"/>
      <c r="N6" s="8"/>
      <c r="O6" s="8"/>
      <c r="P6" s="8"/>
      <c r="Q6" s="8"/>
      <c r="R6" s="8"/>
    </row>
    <row r="7" spans="1:18" ht="18" customHeight="1" x14ac:dyDescent="0.3">
      <c r="A7" s="8"/>
      <c r="B7" s="199"/>
      <c r="C7" s="8"/>
      <c r="D7" s="8"/>
      <c r="E7" s="8"/>
      <c r="F7" s="8"/>
      <c r="G7" s="8"/>
      <c r="H7" s="8"/>
      <c r="I7" s="8"/>
      <c r="J7" s="8"/>
      <c r="K7" s="8"/>
      <c r="L7" s="8"/>
      <c r="M7" s="8"/>
      <c r="N7" s="8"/>
      <c r="O7" s="8"/>
      <c r="P7" s="8"/>
      <c r="Q7" s="8"/>
      <c r="R7" s="8"/>
    </row>
    <row r="8" spans="1:18" ht="18" customHeight="1" x14ac:dyDescent="0.3">
      <c r="A8" s="8"/>
      <c r="B8" s="8"/>
      <c r="C8" s="220" t="s">
        <v>174</v>
      </c>
      <c r="D8" s="8"/>
      <c r="E8" s="8"/>
      <c r="F8" s="8"/>
      <c r="G8" s="8"/>
      <c r="H8" s="8"/>
      <c r="I8" s="8"/>
      <c r="J8" s="8"/>
      <c r="K8" s="8"/>
      <c r="L8" s="8"/>
      <c r="M8" s="8"/>
      <c r="N8" s="8"/>
      <c r="O8" s="8"/>
      <c r="P8" s="8"/>
      <c r="Q8" s="8"/>
      <c r="R8" s="8"/>
    </row>
    <row r="9" spans="1:18" ht="18" x14ac:dyDescent="0.25">
      <c r="A9" s="8"/>
      <c r="B9" s="200">
        <v>1</v>
      </c>
      <c r="C9" s="200" t="s">
        <v>198</v>
      </c>
      <c r="D9" s="200"/>
      <c r="E9" s="8"/>
      <c r="F9" s="8"/>
      <c r="G9" s="8"/>
      <c r="H9" s="8"/>
      <c r="I9" s="8"/>
      <c r="J9" s="8"/>
      <c r="K9" s="8"/>
      <c r="L9" s="8"/>
      <c r="M9" s="8"/>
      <c r="N9" s="8"/>
      <c r="O9" s="8"/>
      <c r="P9" s="8"/>
      <c r="Q9" s="8"/>
      <c r="R9" s="8"/>
    </row>
    <row r="10" spans="1:18" ht="18" x14ac:dyDescent="0.25">
      <c r="A10" s="8"/>
      <c r="B10" s="200"/>
      <c r="D10" s="221" t="s">
        <v>188</v>
      </c>
      <c r="E10" s="8"/>
      <c r="F10" s="8"/>
      <c r="G10" s="8"/>
      <c r="H10" s="8"/>
      <c r="I10" s="8"/>
      <c r="J10" s="8"/>
      <c r="K10" s="8"/>
      <c r="L10" s="8"/>
      <c r="M10" s="8"/>
      <c r="N10" s="8"/>
      <c r="O10" s="8"/>
      <c r="P10" s="8"/>
      <c r="Q10" s="8"/>
      <c r="R10" s="8"/>
    </row>
    <row r="11" spans="1:18" ht="18" x14ac:dyDescent="0.25">
      <c r="A11" s="8"/>
      <c r="B11" s="200">
        <v>2</v>
      </c>
      <c r="C11" s="200" t="s">
        <v>207</v>
      </c>
      <c r="D11" s="200"/>
      <c r="E11" s="8"/>
      <c r="F11" s="8"/>
      <c r="G11" s="8"/>
      <c r="H11" s="8"/>
      <c r="I11" s="8"/>
      <c r="J11" s="8"/>
      <c r="K11" s="8"/>
      <c r="L11" s="8"/>
      <c r="M11" s="8"/>
      <c r="N11" s="8"/>
      <c r="O11" s="8"/>
      <c r="P11" s="8"/>
      <c r="Q11" s="8"/>
      <c r="R11" s="8"/>
    </row>
    <row r="12" spans="1:18" ht="18" x14ac:dyDescent="0.25">
      <c r="A12" s="8"/>
      <c r="B12" s="200"/>
      <c r="D12" s="221" t="s">
        <v>189</v>
      </c>
      <c r="E12" s="8"/>
      <c r="F12" s="8"/>
      <c r="G12" s="8"/>
      <c r="H12" s="8"/>
      <c r="I12" s="8"/>
      <c r="J12" s="8"/>
      <c r="K12" s="8"/>
      <c r="L12" s="8"/>
      <c r="M12" s="8"/>
      <c r="N12" s="8"/>
      <c r="O12" s="8"/>
      <c r="P12" s="8"/>
      <c r="Q12" s="8"/>
      <c r="R12" s="8"/>
    </row>
    <row r="13" spans="1:18" ht="18" x14ac:dyDescent="0.25">
      <c r="A13" s="8"/>
      <c r="B13" s="200">
        <v>3</v>
      </c>
      <c r="C13" s="200" t="s">
        <v>161</v>
      </c>
      <c r="D13" s="200"/>
      <c r="E13" s="8"/>
      <c r="F13" s="8"/>
      <c r="G13" s="8"/>
      <c r="H13" s="8"/>
      <c r="I13" s="8"/>
      <c r="J13" s="8"/>
      <c r="K13" s="8"/>
      <c r="L13" s="8"/>
      <c r="M13" s="8"/>
      <c r="N13" s="8"/>
      <c r="O13" s="8"/>
      <c r="P13" s="8"/>
      <c r="Q13" s="8"/>
      <c r="R13" s="8"/>
    </row>
    <row r="14" spans="1:18" ht="18" x14ac:dyDescent="0.25">
      <c r="A14" s="8"/>
      <c r="B14" s="200"/>
      <c r="C14" s="200" t="s">
        <v>199</v>
      </c>
      <c r="D14" s="200"/>
      <c r="E14" s="8"/>
      <c r="F14" s="8"/>
      <c r="G14" s="8"/>
      <c r="H14" s="8"/>
      <c r="I14" s="8"/>
      <c r="J14" s="8"/>
      <c r="K14" s="8"/>
      <c r="L14" s="8"/>
      <c r="M14" s="8"/>
      <c r="N14" s="8"/>
      <c r="O14" s="8"/>
      <c r="P14" s="8"/>
      <c r="Q14" s="8"/>
      <c r="R14" s="8"/>
    </row>
    <row r="15" spans="1:18" ht="18" x14ac:dyDescent="0.25">
      <c r="A15" s="8"/>
      <c r="B15" s="200"/>
      <c r="C15" s="200"/>
      <c r="D15" s="221" t="s">
        <v>167</v>
      </c>
      <c r="E15" s="8"/>
      <c r="F15" s="8"/>
      <c r="G15" s="8"/>
      <c r="H15" s="8"/>
      <c r="I15" s="8"/>
      <c r="J15" s="8"/>
      <c r="K15" s="8"/>
      <c r="L15" s="8"/>
      <c r="M15" s="8"/>
      <c r="N15" s="8"/>
      <c r="O15" s="8"/>
      <c r="P15" s="8"/>
      <c r="Q15" s="8"/>
      <c r="R15" s="8"/>
    </row>
    <row r="16" spans="1:18" ht="18" x14ac:dyDescent="0.25">
      <c r="A16" s="8"/>
      <c r="B16" s="200"/>
      <c r="D16" s="221" t="s">
        <v>190</v>
      </c>
      <c r="E16" s="8"/>
      <c r="F16" s="8"/>
      <c r="G16" s="8"/>
      <c r="H16" s="8"/>
      <c r="I16" s="8"/>
      <c r="J16" s="8"/>
      <c r="K16" s="8"/>
      <c r="L16" s="8"/>
      <c r="M16" s="8"/>
      <c r="N16" s="8"/>
      <c r="O16" s="8"/>
      <c r="P16" s="8"/>
      <c r="Q16" s="8"/>
      <c r="R16" s="8"/>
    </row>
    <row r="17" spans="1:18" ht="18" x14ac:dyDescent="0.25">
      <c r="A17" s="8"/>
      <c r="B17" s="200">
        <v>4</v>
      </c>
      <c r="C17" s="200" t="s">
        <v>164</v>
      </c>
      <c r="D17" s="200"/>
      <c r="E17" s="8"/>
      <c r="F17" s="8"/>
      <c r="G17" s="8"/>
      <c r="H17" s="8"/>
      <c r="I17" s="8"/>
      <c r="J17" s="8"/>
      <c r="K17" s="8"/>
      <c r="L17" s="8"/>
      <c r="M17" s="8"/>
      <c r="N17" s="8"/>
      <c r="O17" s="8"/>
      <c r="P17" s="8"/>
      <c r="Q17" s="8"/>
      <c r="R17" s="8"/>
    </row>
    <row r="18" spans="1:18" ht="18" x14ac:dyDescent="0.25">
      <c r="A18" s="8"/>
      <c r="B18" s="200"/>
      <c r="C18" s="200" t="s">
        <v>200</v>
      </c>
      <c r="D18" s="200"/>
      <c r="E18" s="8"/>
      <c r="F18" s="8"/>
      <c r="G18" s="8"/>
      <c r="H18" s="8"/>
      <c r="I18" s="8"/>
      <c r="J18" s="8"/>
      <c r="K18" s="8"/>
      <c r="L18" s="8"/>
      <c r="M18" s="8"/>
      <c r="N18" s="8"/>
      <c r="O18" s="8"/>
      <c r="P18" s="8"/>
      <c r="Q18" s="8"/>
      <c r="R18" s="8"/>
    </row>
    <row r="19" spans="1:18" ht="18" x14ac:dyDescent="0.25">
      <c r="A19" s="8"/>
      <c r="B19" s="200"/>
      <c r="C19" s="200"/>
      <c r="D19" s="221" t="s">
        <v>168</v>
      </c>
      <c r="E19" s="8"/>
      <c r="F19" s="8"/>
      <c r="G19" s="8"/>
      <c r="H19" s="8"/>
      <c r="I19" s="8"/>
      <c r="J19" s="8"/>
      <c r="K19" s="8"/>
      <c r="L19" s="8"/>
      <c r="M19" s="8"/>
      <c r="N19" s="8"/>
      <c r="O19" s="8"/>
      <c r="P19" s="8"/>
      <c r="Q19" s="8"/>
      <c r="R19" s="8"/>
    </row>
    <row r="20" spans="1:18" ht="18" x14ac:dyDescent="0.25">
      <c r="A20" s="8"/>
      <c r="B20" s="200"/>
      <c r="D20" s="221" t="s">
        <v>191</v>
      </c>
      <c r="E20" s="8"/>
      <c r="F20" s="8"/>
      <c r="G20" s="8"/>
      <c r="H20" s="8"/>
      <c r="I20" s="8"/>
      <c r="J20" s="8"/>
      <c r="K20" s="8"/>
      <c r="L20" s="8"/>
      <c r="M20" s="8"/>
      <c r="N20" s="8"/>
      <c r="O20" s="8"/>
      <c r="P20" s="8"/>
      <c r="Q20" s="8"/>
      <c r="R20" s="8"/>
    </row>
    <row r="21" spans="1:18" ht="18" x14ac:dyDescent="0.25">
      <c r="A21" s="8"/>
      <c r="B21" s="200"/>
      <c r="C21" s="200"/>
      <c r="D21" s="200"/>
      <c r="E21" s="8"/>
      <c r="F21" s="8"/>
      <c r="G21" s="8"/>
      <c r="H21" s="8"/>
      <c r="I21" s="8"/>
      <c r="J21" s="8"/>
      <c r="K21" s="8"/>
      <c r="L21" s="8"/>
      <c r="M21" s="8"/>
      <c r="N21" s="8"/>
      <c r="O21" s="8"/>
      <c r="P21" s="8"/>
      <c r="Q21" s="8"/>
      <c r="R21" s="8"/>
    </row>
    <row r="22" spans="1:18" ht="18" customHeight="1" x14ac:dyDescent="0.3">
      <c r="A22" s="8"/>
      <c r="B22" s="8"/>
      <c r="C22" s="220" t="s">
        <v>173</v>
      </c>
      <c r="D22" s="8"/>
      <c r="E22" s="8"/>
      <c r="F22" s="8"/>
      <c r="G22" s="8"/>
      <c r="H22" s="8"/>
      <c r="I22" s="8"/>
      <c r="J22" s="8"/>
      <c r="K22" s="8"/>
      <c r="L22" s="8"/>
      <c r="M22" s="8"/>
      <c r="N22" s="8"/>
      <c r="O22" s="8"/>
      <c r="P22" s="8"/>
      <c r="Q22" s="8"/>
      <c r="R22" s="8"/>
    </row>
    <row r="23" spans="1:18" ht="18" customHeight="1" x14ac:dyDescent="0.25">
      <c r="A23" s="8"/>
      <c r="B23" s="200">
        <v>1</v>
      </c>
      <c r="C23" s="200" t="s">
        <v>176</v>
      </c>
      <c r="D23" s="8"/>
      <c r="E23" s="8"/>
      <c r="F23" s="8"/>
      <c r="G23" s="8"/>
      <c r="H23" s="8"/>
      <c r="I23" s="8"/>
      <c r="J23" s="8"/>
      <c r="K23" s="8"/>
      <c r="L23" s="8"/>
      <c r="M23" s="8"/>
      <c r="N23" s="8"/>
      <c r="O23" s="8"/>
      <c r="P23" s="8"/>
      <c r="Q23" s="8"/>
      <c r="R23" s="8"/>
    </row>
    <row r="24" spans="1:18" ht="18" customHeight="1" x14ac:dyDescent="0.25">
      <c r="A24" s="8"/>
      <c r="B24" s="200"/>
      <c r="C24" s="200" t="s">
        <v>201</v>
      </c>
      <c r="D24" s="8"/>
      <c r="E24" s="8"/>
      <c r="F24" s="8"/>
      <c r="G24" s="8"/>
      <c r="H24" s="8"/>
      <c r="I24" s="8"/>
      <c r="J24" s="8"/>
      <c r="K24" s="8"/>
      <c r="L24" s="8"/>
      <c r="M24" s="8"/>
      <c r="N24" s="8"/>
      <c r="O24" s="8"/>
      <c r="P24" s="8"/>
      <c r="Q24" s="8"/>
      <c r="R24" s="8"/>
    </row>
    <row r="25" spans="1:18" ht="18" customHeight="1" x14ac:dyDescent="0.25">
      <c r="A25" s="8"/>
      <c r="B25" s="200"/>
      <c r="D25" s="221" t="s">
        <v>192</v>
      </c>
      <c r="E25" s="8"/>
      <c r="F25" s="8"/>
      <c r="G25" s="8"/>
      <c r="H25" s="8"/>
      <c r="I25" s="8"/>
      <c r="J25" s="8"/>
      <c r="K25" s="8"/>
      <c r="L25" s="8"/>
      <c r="M25" s="8"/>
      <c r="N25" s="8"/>
      <c r="O25" s="8"/>
      <c r="P25" s="8"/>
      <c r="Q25" s="8"/>
      <c r="R25" s="8"/>
    </row>
    <row r="26" spans="1:18" ht="18" customHeight="1" x14ac:dyDescent="0.25">
      <c r="A26" s="8"/>
      <c r="B26" s="200">
        <v>2</v>
      </c>
      <c r="C26" s="200" t="s">
        <v>165</v>
      </c>
      <c r="D26" s="8"/>
      <c r="E26" s="8"/>
      <c r="F26" s="8"/>
      <c r="G26" s="8"/>
      <c r="H26" s="8"/>
      <c r="I26" s="8"/>
      <c r="J26" s="8"/>
      <c r="K26" s="8"/>
      <c r="L26" s="8"/>
      <c r="M26" s="8"/>
      <c r="N26" s="8"/>
      <c r="O26" s="8"/>
      <c r="P26" s="8"/>
      <c r="Q26" s="8"/>
      <c r="R26" s="8"/>
    </row>
    <row r="27" spans="1:18" ht="18" customHeight="1" x14ac:dyDescent="0.25">
      <c r="A27" s="8"/>
      <c r="B27" s="200"/>
      <c r="C27" s="200" t="s">
        <v>202</v>
      </c>
      <c r="D27" s="8"/>
      <c r="E27" s="8"/>
      <c r="F27" s="8"/>
      <c r="G27" s="8"/>
      <c r="H27" s="8"/>
      <c r="I27" s="8"/>
      <c r="J27" s="8"/>
      <c r="K27" s="8"/>
      <c r="L27" s="8"/>
      <c r="M27" s="8"/>
      <c r="N27" s="8"/>
      <c r="O27" s="8"/>
      <c r="P27" s="8"/>
      <c r="Q27" s="8"/>
      <c r="R27" s="8"/>
    </row>
    <row r="28" spans="1:18" ht="18" customHeight="1" x14ac:dyDescent="0.25">
      <c r="A28" s="8"/>
      <c r="B28" s="200"/>
      <c r="C28" s="200"/>
      <c r="D28" s="221" t="s">
        <v>169</v>
      </c>
      <c r="E28" s="8"/>
      <c r="F28" s="8"/>
      <c r="G28" s="8"/>
      <c r="H28" s="8"/>
      <c r="I28" s="8"/>
      <c r="J28" s="8"/>
      <c r="K28" s="8"/>
      <c r="L28" s="8"/>
      <c r="M28" s="8"/>
      <c r="N28" s="8"/>
      <c r="O28" s="8"/>
      <c r="P28" s="8"/>
      <c r="Q28" s="8"/>
      <c r="R28" s="8"/>
    </row>
    <row r="29" spans="1:18" ht="18" customHeight="1" x14ac:dyDescent="0.25">
      <c r="A29" s="8"/>
      <c r="B29" s="200"/>
      <c r="D29" s="221" t="s">
        <v>193</v>
      </c>
      <c r="E29" s="8"/>
      <c r="F29" s="8"/>
      <c r="G29" s="8"/>
      <c r="H29" s="8"/>
      <c r="I29" s="8"/>
      <c r="J29" s="8"/>
      <c r="K29" s="8"/>
      <c r="L29" s="8"/>
      <c r="M29" s="8"/>
      <c r="N29" s="8"/>
      <c r="O29" s="8"/>
      <c r="P29" s="8"/>
      <c r="Q29" s="8"/>
      <c r="R29" s="8"/>
    </row>
    <row r="30" spans="1:18" ht="18" customHeight="1" x14ac:dyDescent="0.25">
      <c r="A30" s="8"/>
      <c r="B30" s="200">
        <v>3</v>
      </c>
      <c r="C30" s="200" t="s">
        <v>166</v>
      </c>
      <c r="D30" s="8"/>
      <c r="E30" s="8"/>
      <c r="F30" s="8"/>
      <c r="G30" s="8"/>
      <c r="H30" s="8"/>
      <c r="I30" s="8"/>
      <c r="J30" s="8"/>
      <c r="K30" s="8"/>
      <c r="L30" s="8"/>
      <c r="M30" s="8"/>
      <c r="N30" s="8"/>
      <c r="O30" s="8"/>
      <c r="P30" s="8"/>
      <c r="Q30" s="8"/>
      <c r="R30" s="8"/>
    </row>
    <row r="31" spans="1:18" ht="18" customHeight="1" x14ac:dyDescent="0.25">
      <c r="A31" s="8"/>
      <c r="B31" s="200"/>
      <c r="C31" s="200" t="s">
        <v>203</v>
      </c>
      <c r="D31" s="8"/>
      <c r="E31" s="8"/>
      <c r="F31" s="8"/>
      <c r="G31" s="8"/>
      <c r="H31" s="8"/>
      <c r="I31" s="8"/>
      <c r="J31" s="8"/>
      <c r="K31" s="8"/>
      <c r="L31" s="8"/>
      <c r="M31" s="8"/>
      <c r="N31" s="8"/>
      <c r="O31" s="8"/>
      <c r="P31" s="8"/>
      <c r="Q31" s="8"/>
      <c r="R31" s="8"/>
    </row>
    <row r="32" spans="1:18" ht="18" customHeight="1" x14ac:dyDescent="0.25">
      <c r="A32" s="8"/>
      <c r="B32" s="8"/>
      <c r="C32" s="8"/>
      <c r="D32" s="221" t="s">
        <v>171</v>
      </c>
      <c r="E32" s="8"/>
      <c r="F32" s="8"/>
      <c r="G32" s="8"/>
      <c r="H32" s="8"/>
      <c r="I32" s="8"/>
      <c r="J32" s="8"/>
      <c r="K32" s="8"/>
      <c r="L32" s="8"/>
      <c r="M32" s="8"/>
      <c r="N32" s="8"/>
      <c r="O32" s="8"/>
      <c r="P32" s="8"/>
      <c r="Q32" s="8"/>
      <c r="R32" s="8"/>
    </row>
    <row r="33" spans="1:18" ht="18" customHeight="1" x14ac:dyDescent="0.25">
      <c r="A33" s="8"/>
      <c r="B33" s="8"/>
      <c r="C33" s="8"/>
      <c r="D33" s="221" t="s">
        <v>170</v>
      </c>
      <c r="E33" s="8"/>
      <c r="F33" s="8"/>
      <c r="G33" s="8"/>
      <c r="H33" s="8"/>
      <c r="I33" s="8"/>
      <c r="J33" s="8"/>
      <c r="K33" s="8"/>
      <c r="L33" s="8"/>
      <c r="M33" s="8"/>
      <c r="N33" s="8"/>
      <c r="O33" s="8"/>
      <c r="P33" s="8"/>
      <c r="Q33" s="8"/>
      <c r="R33" s="8"/>
    </row>
    <row r="34" spans="1:18" ht="18" customHeight="1" x14ac:dyDescent="0.25">
      <c r="A34" s="8"/>
      <c r="B34" s="8"/>
      <c r="C34" s="8"/>
      <c r="D34" s="221" t="s">
        <v>187</v>
      </c>
      <c r="E34" s="8"/>
      <c r="F34" s="8"/>
      <c r="G34" s="8"/>
      <c r="H34" s="8"/>
      <c r="I34" s="8"/>
      <c r="J34" s="8"/>
      <c r="K34" s="8"/>
      <c r="L34" s="8"/>
      <c r="M34" s="8"/>
      <c r="N34" s="8"/>
      <c r="O34" s="8"/>
      <c r="P34" s="8"/>
      <c r="Q34" s="8"/>
      <c r="R34" s="8"/>
    </row>
    <row r="35" spans="1:18" ht="18" customHeight="1" x14ac:dyDescent="0.2">
      <c r="A35" s="8"/>
      <c r="B35" s="8"/>
      <c r="C35" s="8"/>
      <c r="D35" s="8"/>
      <c r="E35" s="8"/>
      <c r="F35" s="8"/>
      <c r="G35" s="8"/>
      <c r="H35" s="8"/>
      <c r="I35" s="8"/>
      <c r="J35" s="8"/>
      <c r="K35" s="8"/>
      <c r="L35" s="8"/>
      <c r="M35" s="8"/>
      <c r="N35" s="8"/>
      <c r="O35" s="8"/>
      <c r="P35" s="8"/>
      <c r="Q35" s="8"/>
      <c r="R35" s="8"/>
    </row>
    <row r="36" spans="1:18" ht="18" customHeight="1" x14ac:dyDescent="0.3">
      <c r="A36" s="8"/>
      <c r="B36" s="8"/>
      <c r="C36" s="220" t="s">
        <v>172</v>
      </c>
      <c r="D36" s="8"/>
      <c r="E36" s="8"/>
      <c r="F36" s="8"/>
      <c r="G36" s="8"/>
      <c r="H36" s="8"/>
      <c r="I36" s="8"/>
      <c r="J36" s="8"/>
      <c r="K36" s="8"/>
      <c r="L36" s="8"/>
      <c r="M36" s="8"/>
      <c r="N36" s="8"/>
      <c r="O36" s="8"/>
      <c r="P36" s="8"/>
      <c r="Q36" s="8"/>
      <c r="R36" s="8"/>
    </row>
    <row r="37" spans="1:18" ht="18" customHeight="1" x14ac:dyDescent="0.25">
      <c r="A37" s="8"/>
      <c r="B37" s="200">
        <v>1</v>
      </c>
      <c r="C37" s="200" t="s">
        <v>204</v>
      </c>
      <c r="D37" s="8"/>
      <c r="E37" s="8"/>
      <c r="F37" s="8"/>
      <c r="G37" s="8"/>
      <c r="H37" s="8"/>
      <c r="I37" s="8"/>
      <c r="J37" s="8"/>
      <c r="K37" s="8"/>
      <c r="L37" s="8"/>
      <c r="M37" s="8"/>
      <c r="N37" s="8"/>
      <c r="O37" s="8"/>
      <c r="P37" s="8"/>
      <c r="Q37" s="8"/>
      <c r="R37" s="8"/>
    </row>
    <row r="38" spans="1:18" ht="18" customHeight="1" x14ac:dyDescent="0.25">
      <c r="A38" s="8"/>
      <c r="B38" s="200"/>
      <c r="D38" s="221" t="s">
        <v>194</v>
      </c>
      <c r="E38" s="8"/>
      <c r="F38" s="8"/>
      <c r="G38" s="8"/>
      <c r="H38" s="8"/>
      <c r="I38" s="8"/>
      <c r="J38" s="8"/>
      <c r="K38" s="8"/>
      <c r="L38" s="8"/>
      <c r="M38" s="8"/>
      <c r="N38" s="8"/>
      <c r="O38" s="8"/>
      <c r="P38" s="8"/>
      <c r="Q38" s="8"/>
      <c r="R38" s="8"/>
    </row>
    <row r="39" spans="1:18" ht="18" customHeight="1" x14ac:dyDescent="0.25">
      <c r="A39" s="8"/>
      <c r="B39" s="200">
        <v>2</v>
      </c>
      <c r="C39" s="200" t="s">
        <v>177</v>
      </c>
      <c r="D39" s="8"/>
      <c r="E39" s="8"/>
      <c r="F39" s="8"/>
      <c r="G39" s="8"/>
      <c r="H39" s="8"/>
      <c r="I39" s="8"/>
      <c r="J39" s="8"/>
      <c r="K39" s="8"/>
      <c r="L39" s="8"/>
      <c r="M39" s="8"/>
      <c r="N39" s="8"/>
      <c r="O39" s="8"/>
      <c r="P39" s="8"/>
      <c r="Q39" s="8"/>
      <c r="R39" s="8"/>
    </row>
    <row r="40" spans="1:18" ht="18" customHeight="1" x14ac:dyDescent="0.25">
      <c r="A40" s="8"/>
      <c r="B40" s="200"/>
      <c r="C40" s="200" t="s">
        <v>205</v>
      </c>
      <c r="D40" s="8"/>
      <c r="E40" s="8"/>
      <c r="F40" s="8"/>
      <c r="G40" s="8"/>
      <c r="H40" s="8"/>
      <c r="I40" s="8"/>
      <c r="J40" s="8"/>
      <c r="K40" s="8"/>
      <c r="L40" s="8"/>
      <c r="M40" s="8"/>
      <c r="N40" s="8"/>
      <c r="O40" s="8"/>
      <c r="P40" s="8"/>
      <c r="Q40" s="8"/>
      <c r="R40" s="8"/>
    </row>
    <row r="41" spans="1:18" ht="18" customHeight="1" x14ac:dyDescent="0.25">
      <c r="A41" s="8"/>
      <c r="B41" s="200"/>
      <c r="C41" s="200"/>
      <c r="D41" s="221" t="s">
        <v>196</v>
      </c>
      <c r="E41" s="8"/>
      <c r="F41" s="8"/>
      <c r="G41" s="8"/>
      <c r="H41" s="8"/>
      <c r="I41" s="8"/>
      <c r="J41" s="8"/>
      <c r="K41" s="8"/>
      <c r="L41" s="8"/>
      <c r="M41" s="8"/>
      <c r="N41" s="8"/>
      <c r="O41" s="8"/>
      <c r="P41" s="8"/>
      <c r="Q41" s="8"/>
      <c r="R41" s="8"/>
    </row>
    <row r="42" spans="1:18" ht="18" customHeight="1" x14ac:dyDescent="0.25">
      <c r="A42" s="8"/>
      <c r="B42" s="200"/>
      <c r="D42" s="221" t="s">
        <v>195</v>
      </c>
      <c r="E42" s="8"/>
      <c r="F42" s="8"/>
      <c r="G42" s="8"/>
      <c r="H42" s="8"/>
      <c r="I42" s="8"/>
      <c r="J42" s="8"/>
      <c r="K42" s="8"/>
      <c r="L42" s="8"/>
      <c r="M42" s="8"/>
      <c r="N42" s="8"/>
      <c r="O42" s="8"/>
      <c r="P42" s="8"/>
      <c r="Q42" s="8"/>
      <c r="R42" s="8"/>
    </row>
    <row r="43" spans="1:18" ht="18" customHeight="1" x14ac:dyDescent="0.25">
      <c r="A43" s="8"/>
      <c r="B43" s="200">
        <v>3</v>
      </c>
      <c r="C43" s="200" t="s">
        <v>206</v>
      </c>
      <c r="D43" s="8"/>
      <c r="E43" s="8"/>
      <c r="F43" s="8"/>
      <c r="G43" s="8"/>
      <c r="H43" s="8"/>
      <c r="I43" s="8"/>
      <c r="J43" s="8"/>
      <c r="K43" s="8"/>
      <c r="L43" s="8"/>
      <c r="M43" s="8"/>
      <c r="N43" s="8"/>
      <c r="O43" s="8"/>
      <c r="P43" s="8"/>
      <c r="Q43" s="8"/>
      <c r="R43" s="8"/>
    </row>
    <row r="44" spans="1:18" ht="18" customHeight="1" x14ac:dyDescent="0.25">
      <c r="A44" s="8"/>
      <c r="B44" s="8"/>
      <c r="C44" s="8"/>
      <c r="D44" s="221" t="s">
        <v>197</v>
      </c>
      <c r="E44" s="8"/>
      <c r="F44" s="8"/>
      <c r="G44" s="8"/>
      <c r="H44" s="8"/>
      <c r="I44" s="8"/>
      <c r="J44" s="8"/>
      <c r="K44" s="8"/>
      <c r="L44" s="8"/>
      <c r="M44" s="8"/>
      <c r="N44" s="8"/>
      <c r="O44" s="8"/>
      <c r="P44" s="8"/>
      <c r="Q44" s="8"/>
      <c r="R44" s="8"/>
    </row>
    <row r="45" spans="1:18" ht="18" customHeight="1" x14ac:dyDescent="0.25">
      <c r="A45" s="8"/>
      <c r="B45" s="8"/>
      <c r="C45" s="8"/>
      <c r="D45" s="221"/>
      <c r="E45" s="8"/>
      <c r="F45" s="8"/>
      <c r="G45" s="8"/>
      <c r="H45" s="8"/>
      <c r="I45" s="8"/>
      <c r="J45" s="8"/>
      <c r="K45" s="8"/>
      <c r="L45" s="8"/>
      <c r="M45" s="8"/>
      <c r="N45" s="8"/>
      <c r="O45" s="8"/>
      <c r="P45" s="8"/>
      <c r="Q45" s="8"/>
      <c r="R45" s="8"/>
    </row>
    <row r="46" spans="1:18" ht="18" x14ac:dyDescent="0.25">
      <c r="B46" s="201"/>
      <c r="C46" s="201"/>
      <c r="D46" s="201"/>
    </row>
    <row r="47" spans="1:18" ht="18" x14ac:dyDescent="0.25">
      <c r="B47" s="201"/>
      <c r="C47" s="201"/>
      <c r="D47" s="201"/>
    </row>
    <row r="48" spans="1:18" ht="18" x14ac:dyDescent="0.25">
      <c r="B48" s="201"/>
      <c r="C48" s="201"/>
      <c r="D48" s="201"/>
    </row>
    <row r="49" spans="2:4" ht="18" x14ac:dyDescent="0.25">
      <c r="B49" s="201"/>
      <c r="C49" s="201"/>
      <c r="D49" s="201"/>
    </row>
    <row r="50" spans="2:4" ht="18" x14ac:dyDescent="0.25">
      <c r="B50" s="201"/>
      <c r="C50" s="201"/>
      <c r="D50" s="201"/>
    </row>
    <row r="51" spans="2:4" ht="18" x14ac:dyDescent="0.25">
      <c r="B51" s="201"/>
      <c r="C51" s="201"/>
      <c r="D51" s="201"/>
    </row>
    <row r="52" spans="2:4" ht="18" x14ac:dyDescent="0.25">
      <c r="B52" s="201"/>
      <c r="C52" s="201"/>
      <c r="D52" s="201"/>
    </row>
    <row r="53" spans="2:4" ht="18" x14ac:dyDescent="0.25">
      <c r="B53" s="201"/>
      <c r="C53" s="201"/>
      <c r="D53" s="201"/>
    </row>
    <row r="54" spans="2:4" ht="18" x14ac:dyDescent="0.25">
      <c r="B54" s="201"/>
      <c r="C54" s="201"/>
      <c r="D54" s="201"/>
    </row>
    <row r="55" spans="2:4" ht="18" x14ac:dyDescent="0.25">
      <c r="B55" s="201"/>
      <c r="C55" s="201"/>
      <c r="D55" s="201"/>
    </row>
    <row r="56" spans="2:4" ht="18" x14ac:dyDescent="0.25">
      <c r="B56" s="201"/>
      <c r="C56" s="201"/>
      <c r="D56" s="201"/>
    </row>
    <row r="57" spans="2:4" ht="18" x14ac:dyDescent="0.25">
      <c r="B57" s="201"/>
      <c r="C57" s="201"/>
      <c r="D57" s="201"/>
    </row>
    <row r="58" spans="2:4" ht="18" x14ac:dyDescent="0.25">
      <c r="B58" s="201"/>
      <c r="C58" s="201"/>
      <c r="D58" s="201"/>
    </row>
    <row r="59" spans="2:4" ht="18" x14ac:dyDescent="0.25">
      <c r="B59" s="201"/>
      <c r="C59" s="201"/>
      <c r="D59" s="201"/>
    </row>
    <row r="60" spans="2:4" ht="18" x14ac:dyDescent="0.25">
      <c r="B60" s="201"/>
      <c r="C60" s="201"/>
      <c r="D60" s="201"/>
    </row>
    <row r="61" spans="2:4" ht="18" x14ac:dyDescent="0.25">
      <c r="B61" s="201"/>
      <c r="C61" s="201"/>
      <c r="D61" s="201"/>
    </row>
    <row r="62" spans="2:4" ht="18" x14ac:dyDescent="0.25">
      <c r="B62" s="201"/>
      <c r="C62" s="201"/>
      <c r="D62" s="201"/>
    </row>
    <row r="63" spans="2:4" ht="18" x14ac:dyDescent="0.25">
      <c r="B63" s="201"/>
      <c r="C63" s="201"/>
      <c r="D63" s="201"/>
    </row>
    <row r="64" spans="2:4" ht="18" x14ac:dyDescent="0.25">
      <c r="B64" s="201"/>
      <c r="C64" s="201"/>
      <c r="D64" s="201"/>
    </row>
    <row r="65" spans="2:4" ht="18" x14ac:dyDescent="0.25">
      <c r="B65" s="201"/>
      <c r="C65" s="201"/>
      <c r="D65" s="201"/>
    </row>
    <row r="66" spans="2:4" ht="18" x14ac:dyDescent="0.25">
      <c r="B66" s="201"/>
      <c r="C66" s="201"/>
      <c r="D66" s="201"/>
    </row>
    <row r="67" spans="2:4" ht="18" x14ac:dyDescent="0.25">
      <c r="B67" s="201"/>
      <c r="C67" s="201"/>
      <c r="D67" s="201"/>
    </row>
    <row r="68" spans="2:4" ht="18" x14ac:dyDescent="0.25">
      <c r="B68" s="201"/>
      <c r="C68" s="201"/>
      <c r="D68" s="201"/>
    </row>
    <row r="69" spans="2:4" ht="18" x14ac:dyDescent="0.25">
      <c r="B69" s="201"/>
      <c r="C69" s="201"/>
      <c r="D69" s="201"/>
    </row>
    <row r="70" spans="2:4" ht="18" x14ac:dyDescent="0.25">
      <c r="B70" s="201"/>
      <c r="C70" s="201"/>
      <c r="D70" s="201"/>
    </row>
    <row r="71" spans="2:4" ht="18" x14ac:dyDescent="0.25">
      <c r="B71" s="201"/>
      <c r="C71" s="201"/>
      <c r="D71" s="201"/>
    </row>
    <row r="72" spans="2:4" ht="18" x14ac:dyDescent="0.25">
      <c r="B72" s="201"/>
      <c r="C72" s="201"/>
      <c r="D72" s="201"/>
    </row>
    <row r="73" spans="2:4" ht="18" x14ac:dyDescent="0.25">
      <c r="B73" s="201"/>
      <c r="C73" s="201"/>
      <c r="D73" s="201"/>
    </row>
    <row r="74" spans="2:4" ht="18" x14ac:dyDescent="0.25">
      <c r="B74" s="201"/>
      <c r="C74" s="201"/>
      <c r="D74" s="201"/>
    </row>
    <row r="75" spans="2:4" ht="18" x14ac:dyDescent="0.25">
      <c r="B75" s="201"/>
      <c r="C75" s="201"/>
      <c r="D75" s="201"/>
    </row>
    <row r="76" spans="2:4" ht="18" x14ac:dyDescent="0.25">
      <c r="B76" s="201"/>
      <c r="C76" s="201"/>
      <c r="D76" s="201"/>
    </row>
    <row r="77" spans="2:4" ht="18" x14ac:dyDescent="0.25">
      <c r="B77" s="201"/>
      <c r="C77" s="201"/>
      <c r="D77" s="201"/>
    </row>
  </sheetData>
  <sheetProtection password="CF2B" sheet="1" objects="1" scenarios="1"/>
  <phoneticPr fontId="3" type="noConversion"/>
  <pageMargins left="0.2" right="0.34" top="0.79" bottom="0.57999999999999996" header="0.28000000000000003" footer="0.28000000000000003"/>
  <pageSetup scale="91"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topLeftCell="A78" workbookViewId="0">
      <selection activeCell="D1" sqref="D1:D93"/>
    </sheetView>
  </sheetViews>
  <sheetFormatPr defaultRowHeight="12.75" x14ac:dyDescent="0.2"/>
  <cols>
    <col min="1" max="1" width="51.85546875" style="343" customWidth="1"/>
    <col min="2" max="3" width="9.140625" style="343"/>
    <col min="4" max="4" width="51.85546875" style="343" customWidth="1"/>
  </cols>
  <sheetData>
    <row r="1" spans="1:4" ht="25.5" x14ac:dyDescent="0.2">
      <c r="A1" s="343" t="s">
        <v>836</v>
      </c>
      <c r="B1" s="343">
        <v>3</v>
      </c>
      <c r="C1" s="343">
        <v>5</v>
      </c>
      <c r="D1" s="343" t="s">
        <v>765</v>
      </c>
    </row>
    <row r="2" spans="1:4" ht="63.75" x14ac:dyDescent="0.2">
      <c r="B2" s="343">
        <v>3</v>
      </c>
      <c r="C2" s="343">
        <v>5</v>
      </c>
      <c r="D2" s="343" t="s">
        <v>823</v>
      </c>
    </row>
    <row r="3" spans="1:4" ht="38.25" x14ac:dyDescent="0.2">
      <c r="B3" s="343">
        <v>1</v>
      </c>
      <c r="C3" s="343">
        <v>5</v>
      </c>
      <c r="D3" s="343" t="s">
        <v>858</v>
      </c>
    </row>
    <row r="4" spans="1:4" ht="63.75" x14ac:dyDescent="0.2">
      <c r="A4" s="343" t="s">
        <v>837</v>
      </c>
      <c r="B4" s="343">
        <v>4</v>
      </c>
      <c r="C4" s="343">
        <v>5</v>
      </c>
      <c r="D4" s="343" t="s">
        <v>767</v>
      </c>
    </row>
    <row r="5" spans="1:4" ht="51" x14ac:dyDescent="0.2">
      <c r="A5" s="343" t="s">
        <v>663</v>
      </c>
      <c r="B5" s="343">
        <v>3</v>
      </c>
      <c r="C5" s="343">
        <v>5</v>
      </c>
      <c r="D5" s="343" t="s">
        <v>859</v>
      </c>
    </row>
    <row r="6" spans="1:4" ht="39" customHeight="1" x14ac:dyDescent="0.2">
      <c r="A6" s="343" t="s">
        <v>664</v>
      </c>
      <c r="B6" s="343">
        <v>4</v>
      </c>
      <c r="C6" s="343">
        <v>5</v>
      </c>
      <c r="D6" s="343" t="s">
        <v>768</v>
      </c>
    </row>
    <row r="7" spans="1:4" ht="127.5" x14ac:dyDescent="0.2">
      <c r="A7" s="343" t="s">
        <v>695</v>
      </c>
      <c r="B7" s="343">
        <v>4</v>
      </c>
      <c r="C7" s="343">
        <v>5</v>
      </c>
      <c r="D7" s="343" t="s">
        <v>824</v>
      </c>
    </row>
    <row r="8" spans="1:4" ht="102" x14ac:dyDescent="0.2">
      <c r="A8" s="343" t="s">
        <v>696</v>
      </c>
      <c r="B8" s="343">
        <v>4</v>
      </c>
      <c r="C8" s="343">
        <v>5</v>
      </c>
      <c r="D8" s="343" t="s">
        <v>860</v>
      </c>
    </row>
    <row r="9" spans="1:4" ht="51" x14ac:dyDescent="0.2">
      <c r="A9" s="343" t="s">
        <v>665</v>
      </c>
      <c r="B9" s="343">
        <v>5</v>
      </c>
      <c r="C9" s="343">
        <v>5</v>
      </c>
      <c r="D9" s="343" t="s">
        <v>769</v>
      </c>
    </row>
    <row r="10" spans="1:4" ht="114.75" x14ac:dyDescent="0.2">
      <c r="A10" s="343" t="s">
        <v>666</v>
      </c>
      <c r="B10" s="343">
        <v>4</v>
      </c>
      <c r="C10" s="343">
        <v>5</v>
      </c>
      <c r="D10" s="343" t="s">
        <v>861</v>
      </c>
    </row>
    <row r="11" spans="1:4" ht="89.25" x14ac:dyDescent="0.2">
      <c r="A11" s="343" t="s">
        <v>697</v>
      </c>
      <c r="B11" s="343">
        <v>2</v>
      </c>
      <c r="C11" s="343">
        <v>5</v>
      </c>
      <c r="D11" s="343" t="s">
        <v>825</v>
      </c>
    </row>
    <row r="12" spans="1:4" ht="38.25" x14ac:dyDescent="0.2">
      <c r="A12" s="343" t="s">
        <v>667</v>
      </c>
      <c r="B12" s="343">
        <v>4</v>
      </c>
      <c r="C12" s="343">
        <v>5</v>
      </c>
      <c r="D12" s="343" t="s">
        <v>862</v>
      </c>
    </row>
    <row r="13" spans="1:4" ht="114.75" x14ac:dyDescent="0.2">
      <c r="A13" s="343" t="s">
        <v>668</v>
      </c>
      <c r="B13" s="343">
        <v>4</v>
      </c>
      <c r="C13" s="343">
        <v>5</v>
      </c>
      <c r="D13" s="343" t="s">
        <v>863</v>
      </c>
    </row>
    <row r="14" spans="1:4" ht="76.5" x14ac:dyDescent="0.2">
      <c r="A14" s="343" t="s">
        <v>838</v>
      </c>
      <c r="B14" s="343">
        <v>3</v>
      </c>
      <c r="C14" s="343">
        <v>5</v>
      </c>
      <c r="D14" s="343" t="s">
        <v>864</v>
      </c>
    </row>
    <row r="15" spans="1:4" ht="63.75" x14ac:dyDescent="0.2">
      <c r="A15" s="343" t="s">
        <v>669</v>
      </c>
      <c r="B15" s="343">
        <v>4</v>
      </c>
      <c r="C15" s="343">
        <v>5</v>
      </c>
      <c r="D15" s="343" t="s">
        <v>771</v>
      </c>
    </row>
    <row r="16" spans="1:4" ht="76.5" x14ac:dyDescent="0.2">
      <c r="B16" s="343">
        <v>3</v>
      </c>
      <c r="C16" s="343">
        <v>5</v>
      </c>
      <c r="D16" s="343" t="s">
        <v>772</v>
      </c>
    </row>
    <row r="17" spans="1:4" ht="114.75" x14ac:dyDescent="0.2">
      <c r="A17" s="343" t="s">
        <v>670</v>
      </c>
      <c r="B17" s="343">
        <v>5</v>
      </c>
      <c r="C17" s="343">
        <v>5</v>
      </c>
      <c r="D17" s="343" t="s">
        <v>826</v>
      </c>
    </row>
    <row r="18" spans="1:4" ht="76.5" x14ac:dyDescent="0.2">
      <c r="A18" s="343" t="s">
        <v>645</v>
      </c>
      <c r="B18" s="343">
        <v>4</v>
      </c>
      <c r="C18" s="343">
        <v>5</v>
      </c>
      <c r="D18" s="343" t="s">
        <v>865</v>
      </c>
    </row>
    <row r="19" spans="1:4" ht="25.5" x14ac:dyDescent="0.2">
      <c r="A19" s="343" t="s">
        <v>699</v>
      </c>
      <c r="B19" s="343">
        <v>3</v>
      </c>
      <c r="C19" s="343">
        <v>5</v>
      </c>
      <c r="D19" s="343" t="s">
        <v>866</v>
      </c>
    </row>
    <row r="20" spans="1:4" ht="51" x14ac:dyDescent="0.2">
      <c r="A20" s="343" t="s">
        <v>700</v>
      </c>
      <c r="B20" s="343">
        <v>3</v>
      </c>
      <c r="C20" s="343">
        <v>5</v>
      </c>
      <c r="D20" s="343" t="s">
        <v>867</v>
      </c>
    </row>
    <row r="21" spans="1:4" x14ac:dyDescent="0.2">
      <c r="A21" s="343" t="s">
        <v>671</v>
      </c>
      <c r="B21" s="343">
        <v>3</v>
      </c>
      <c r="C21" s="343">
        <v>5</v>
      </c>
      <c r="D21" s="343" t="s">
        <v>868</v>
      </c>
    </row>
    <row r="22" spans="1:4" x14ac:dyDescent="0.2">
      <c r="A22" s="343" t="s">
        <v>672</v>
      </c>
      <c r="B22" s="343">
        <v>3</v>
      </c>
      <c r="C22" s="343">
        <v>5</v>
      </c>
      <c r="D22" s="343" t="s">
        <v>869</v>
      </c>
    </row>
    <row r="23" spans="1:4" ht="25.5" x14ac:dyDescent="0.2">
      <c r="A23" s="343" t="s">
        <v>701</v>
      </c>
      <c r="B23" s="343">
        <v>3</v>
      </c>
      <c r="C23" s="343">
        <v>5</v>
      </c>
      <c r="D23" s="343" t="s">
        <v>870</v>
      </c>
    </row>
    <row r="24" spans="1:4" ht="25.5" x14ac:dyDescent="0.2">
      <c r="A24" s="343" t="s">
        <v>673</v>
      </c>
      <c r="B24" s="343">
        <v>3</v>
      </c>
      <c r="C24" s="343">
        <v>5</v>
      </c>
      <c r="D24" s="343" t="s">
        <v>773</v>
      </c>
    </row>
    <row r="25" spans="1:4" ht="63.75" x14ac:dyDescent="0.2">
      <c r="A25" s="343" t="s">
        <v>674</v>
      </c>
      <c r="B25" s="343">
        <v>4</v>
      </c>
      <c r="C25" s="343">
        <v>5</v>
      </c>
      <c r="D25" s="343" t="s">
        <v>871</v>
      </c>
    </row>
    <row r="26" spans="1:4" ht="51" x14ac:dyDescent="0.2">
      <c r="A26" s="343" t="s">
        <v>746</v>
      </c>
      <c r="B26" s="343">
        <v>4</v>
      </c>
      <c r="C26" s="343">
        <v>5</v>
      </c>
      <c r="D26" s="343" t="s">
        <v>774</v>
      </c>
    </row>
    <row r="27" spans="1:4" ht="51" x14ac:dyDescent="0.2">
      <c r="B27" s="343">
        <v>4</v>
      </c>
      <c r="C27" s="343">
        <v>5</v>
      </c>
      <c r="D27" s="343" t="s">
        <v>872</v>
      </c>
    </row>
    <row r="28" spans="1:4" ht="25.5" x14ac:dyDescent="0.2">
      <c r="A28" s="343" t="s">
        <v>675</v>
      </c>
      <c r="B28" s="343">
        <v>4</v>
      </c>
      <c r="C28" s="343">
        <v>5</v>
      </c>
      <c r="D28" s="343" t="s">
        <v>775</v>
      </c>
    </row>
    <row r="29" spans="1:4" ht="38.25" x14ac:dyDescent="0.2">
      <c r="B29" s="343">
        <v>4</v>
      </c>
      <c r="C29" s="343">
        <v>5</v>
      </c>
      <c r="D29" s="343" t="s">
        <v>830</v>
      </c>
    </row>
    <row r="30" spans="1:4" ht="25.5" x14ac:dyDescent="0.2">
      <c r="A30" s="343" t="s">
        <v>676</v>
      </c>
      <c r="B30" s="343">
        <v>3</v>
      </c>
      <c r="C30" s="343">
        <v>5</v>
      </c>
      <c r="D30" s="343" t="s">
        <v>873</v>
      </c>
    </row>
    <row r="31" spans="1:4" ht="25.5" x14ac:dyDescent="0.2">
      <c r="B31" s="343">
        <v>4</v>
      </c>
      <c r="C31" s="343">
        <v>5</v>
      </c>
      <c r="D31" s="343" t="s">
        <v>776</v>
      </c>
    </row>
    <row r="32" spans="1:4" ht="102" x14ac:dyDescent="0.2">
      <c r="A32" s="343" t="s">
        <v>677</v>
      </c>
      <c r="B32" s="343">
        <v>5</v>
      </c>
      <c r="C32" s="343">
        <v>5</v>
      </c>
      <c r="D32" s="343" t="s">
        <v>777</v>
      </c>
    </row>
    <row r="33" spans="1:4" ht="114.75" x14ac:dyDescent="0.2">
      <c r="A33" s="343" t="s">
        <v>839</v>
      </c>
      <c r="B33" s="343">
        <v>2</v>
      </c>
      <c r="C33" s="343">
        <v>5</v>
      </c>
      <c r="D33" s="343" t="s">
        <v>778</v>
      </c>
    </row>
    <row r="34" spans="1:4" ht="51" x14ac:dyDescent="0.2">
      <c r="A34" s="343" t="s">
        <v>680</v>
      </c>
      <c r="B34" s="343">
        <v>3</v>
      </c>
      <c r="C34" s="343">
        <v>5</v>
      </c>
      <c r="D34" s="343" t="s">
        <v>874</v>
      </c>
    </row>
    <row r="35" spans="1:4" ht="63.75" x14ac:dyDescent="0.2">
      <c r="A35" s="343" t="s">
        <v>840</v>
      </c>
      <c r="B35" s="343">
        <v>3</v>
      </c>
      <c r="C35" s="343">
        <v>5</v>
      </c>
      <c r="D35" s="343" t="s">
        <v>875</v>
      </c>
    </row>
    <row r="36" spans="1:4" ht="25.5" x14ac:dyDescent="0.2">
      <c r="A36" s="343" t="s">
        <v>704</v>
      </c>
      <c r="B36" s="343">
        <v>3</v>
      </c>
      <c r="C36" s="343">
        <v>5</v>
      </c>
      <c r="D36" s="343" t="s">
        <v>779</v>
      </c>
    </row>
    <row r="37" spans="1:4" ht="89.25" x14ac:dyDescent="0.2">
      <c r="A37" s="343" t="s">
        <v>841</v>
      </c>
      <c r="B37" s="343">
        <v>4</v>
      </c>
      <c r="C37" s="343">
        <v>5</v>
      </c>
      <c r="D37" s="343" t="s">
        <v>827</v>
      </c>
    </row>
    <row r="38" spans="1:4" ht="140.25" x14ac:dyDescent="0.2">
      <c r="A38" s="343" t="s">
        <v>706</v>
      </c>
      <c r="B38" s="343">
        <v>3</v>
      </c>
      <c r="C38" s="343">
        <v>5</v>
      </c>
      <c r="D38" s="343" t="s">
        <v>828</v>
      </c>
    </row>
    <row r="39" spans="1:4" ht="76.5" x14ac:dyDescent="0.2">
      <c r="A39" s="343" t="s">
        <v>747</v>
      </c>
      <c r="B39" s="343">
        <v>4</v>
      </c>
      <c r="C39" s="343">
        <v>5</v>
      </c>
      <c r="D39" s="343" t="s">
        <v>876</v>
      </c>
    </row>
    <row r="40" spans="1:4" ht="89.25" x14ac:dyDescent="0.2">
      <c r="A40" s="343" t="s">
        <v>682</v>
      </c>
      <c r="B40" s="343">
        <v>4</v>
      </c>
      <c r="C40" s="343">
        <v>5</v>
      </c>
      <c r="D40" s="343" t="s">
        <v>780</v>
      </c>
    </row>
    <row r="41" spans="1:4" ht="38.25" x14ac:dyDescent="0.2">
      <c r="B41" s="343">
        <v>3</v>
      </c>
      <c r="C41" s="343">
        <v>5</v>
      </c>
      <c r="D41" s="343" t="s">
        <v>781</v>
      </c>
    </row>
    <row r="42" spans="1:4" ht="38.25" x14ac:dyDescent="0.2">
      <c r="A42" s="343" t="s">
        <v>707</v>
      </c>
      <c r="B42" s="343">
        <v>3</v>
      </c>
      <c r="C42" s="343">
        <v>5</v>
      </c>
      <c r="D42" s="343" t="s">
        <v>782</v>
      </c>
    </row>
    <row r="43" spans="1:4" ht="38.25" x14ac:dyDescent="0.2">
      <c r="A43" s="343" t="s">
        <v>683</v>
      </c>
      <c r="B43" s="343">
        <v>4</v>
      </c>
      <c r="C43" s="343">
        <v>5</v>
      </c>
      <c r="D43" s="343" t="s">
        <v>783</v>
      </c>
    </row>
    <row r="44" spans="1:4" ht="102" x14ac:dyDescent="0.2">
      <c r="B44" s="343">
        <v>3</v>
      </c>
      <c r="C44" s="343">
        <v>5</v>
      </c>
      <c r="D44" s="343" t="s">
        <v>877</v>
      </c>
    </row>
    <row r="45" spans="1:4" ht="51" x14ac:dyDescent="0.2">
      <c r="A45" s="343" t="s">
        <v>842</v>
      </c>
      <c r="B45" s="343">
        <v>4</v>
      </c>
      <c r="C45" s="343">
        <v>5</v>
      </c>
      <c r="D45" s="343" t="s">
        <v>784</v>
      </c>
    </row>
    <row r="46" spans="1:4" ht="51" x14ac:dyDescent="0.2">
      <c r="B46" s="343">
        <v>2</v>
      </c>
      <c r="C46" s="343">
        <v>5</v>
      </c>
      <c r="D46" s="343" t="s">
        <v>878</v>
      </c>
    </row>
    <row r="47" spans="1:4" ht="51" x14ac:dyDescent="0.2">
      <c r="A47" s="343" t="s">
        <v>843</v>
      </c>
      <c r="B47" s="343">
        <v>3</v>
      </c>
      <c r="C47" s="343">
        <v>5</v>
      </c>
      <c r="D47" s="343" t="s">
        <v>786</v>
      </c>
    </row>
    <row r="48" spans="1:4" ht="25.5" x14ac:dyDescent="0.2">
      <c r="A48" s="343" t="s">
        <v>710</v>
      </c>
      <c r="B48" s="343">
        <v>3</v>
      </c>
      <c r="C48" s="343">
        <v>5</v>
      </c>
      <c r="D48" s="343" t="s">
        <v>787</v>
      </c>
    </row>
    <row r="49" spans="1:4" ht="38.25" x14ac:dyDescent="0.2">
      <c r="A49" s="343" t="s">
        <v>844</v>
      </c>
      <c r="B49" s="343">
        <v>3</v>
      </c>
      <c r="C49" s="343">
        <v>5</v>
      </c>
      <c r="D49" s="343" t="s">
        <v>879</v>
      </c>
    </row>
    <row r="50" spans="1:4" ht="38.25" x14ac:dyDescent="0.2">
      <c r="A50" s="343" t="s">
        <v>712</v>
      </c>
      <c r="B50" s="343">
        <v>3</v>
      </c>
      <c r="C50" s="343">
        <v>5</v>
      </c>
      <c r="D50" s="343" t="s">
        <v>788</v>
      </c>
    </row>
    <row r="51" spans="1:4" ht="63.75" x14ac:dyDescent="0.2">
      <c r="A51" s="343" t="s">
        <v>713</v>
      </c>
      <c r="B51" s="343">
        <v>3</v>
      </c>
      <c r="C51" s="343">
        <v>5</v>
      </c>
      <c r="D51" s="343" t="s">
        <v>789</v>
      </c>
    </row>
    <row r="52" spans="1:4" ht="51" x14ac:dyDescent="0.2">
      <c r="A52" s="343" t="s">
        <v>714</v>
      </c>
      <c r="B52" s="343">
        <v>3</v>
      </c>
      <c r="C52" s="343">
        <v>5</v>
      </c>
      <c r="D52" s="343" t="s">
        <v>790</v>
      </c>
    </row>
    <row r="53" spans="1:4" ht="25.5" x14ac:dyDescent="0.2">
      <c r="A53" s="343" t="s">
        <v>720</v>
      </c>
      <c r="B53" s="343">
        <v>5</v>
      </c>
      <c r="C53" s="343">
        <v>5</v>
      </c>
      <c r="D53" s="343" t="s">
        <v>791</v>
      </c>
    </row>
    <row r="54" spans="1:4" ht="38.25" x14ac:dyDescent="0.2">
      <c r="A54" s="343" t="s">
        <v>715</v>
      </c>
      <c r="B54" s="343">
        <v>2</v>
      </c>
      <c r="C54" s="343">
        <v>5</v>
      </c>
      <c r="D54" s="343" t="s">
        <v>880</v>
      </c>
    </row>
    <row r="55" spans="1:4" x14ac:dyDescent="0.2">
      <c r="A55" s="343" t="s">
        <v>688</v>
      </c>
      <c r="B55" s="343">
        <v>4</v>
      </c>
      <c r="C55" s="343">
        <v>5</v>
      </c>
      <c r="D55" s="343" t="s">
        <v>792</v>
      </c>
    </row>
    <row r="56" spans="1:4" ht="25.5" x14ac:dyDescent="0.2">
      <c r="A56" s="343" t="s">
        <v>748</v>
      </c>
      <c r="B56" s="343">
        <v>3</v>
      </c>
      <c r="C56" s="343">
        <v>5</v>
      </c>
      <c r="D56" s="343" t="s">
        <v>793</v>
      </c>
    </row>
    <row r="57" spans="1:4" ht="38.25" x14ac:dyDescent="0.2">
      <c r="A57" s="343" t="s">
        <v>749</v>
      </c>
      <c r="B57" s="343">
        <v>4</v>
      </c>
      <c r="C57" s="343">
        <v>5</v>
      </c>
      <c r="D57" s="343" t="s">
        <v>794</v>
      </c>
    </row>
    <row r="58" spans="1:4" ht="38.25" x14ac:dyDescent="0.2">
      <c r="A58" s="343" t="s">
        <v>689</v>
      </c>
      <c r="B58" s="343">
        <v>4</v>
      </c>
      <c r="C58" s="343">
        <v>5</v>
      </c>
      <c r="D58" s="343" t="s">
        <v>881</v>
      </c>
    </row>
    <row r="59" spans="1:4" ht="51" x14ac:dyDescent="0.2">
      <c r="A59" s="343" t="s">
        <v>690</v>
      </c>
      <c r="B59" s="343">
        <v>4</v>
      </c>
      <c r="C59" s="343">
        <v>5</v>
      </c>
      <c r="D59" s="343" t="s">
        <v>882</v>
      </c>
    </row>
    <row r="60" spans="1:4" ht="25.5" x14ac:dyDescent="0.2">
      <c r="A60" s="343" t="s">
        <v>721</v>
      </c>
      <c r="B60" s="343">
        <v>3</v>
      </c>
      <c r="C60" s="343">
        <v>5</v>
      </c>
      <c r="D60" s="343" t="s">
        <v>795</v>
      </c>
    </row>
    <row r="61" spans="1:4" ht="38.25" x14ac:dyDescent="0.2">
      <c r="A61" s="343" t="s">
        <v>845</v>
      </c>
      <c r="B61" s="343">
        <v>3</v>
      </c>
      <c r="C61" s="343">
        <v>5</v>
      </c>
      <c r="D61" s="343" t="s">
        <v>796</v>
      </c>
    </row>
    <row r="62" spans="1:4" ht="38.25" x14ac:dyDescent="0.2">
      <c r="A62" s="343" t="s">
        <v>846</v>
      </c>
      <c r="B62" s="343">
        <v>3</v>
      </c>
      <c r="C62" s="343">
        <v>5</v>
      </c>
      <c r="D62" s="343" t="s">
        <v>797</v>
      </c>
    </row>
    <row r="63" spans="1:4" ht="25.5" x14ac:dyDescent="0.2">
      <c r="A63" s="343" t="s">
        <v>717</v>
      </c>
      <c r="B63" s="343">
        <v>3</v>
      </c>
      <c r="C63" s="343">
        <v>5</v>
      </c>
      <c r="D63" s="343" t="s">
        <v>798</v>
      </c>
    </row>
    <row r="64" spans="1:4" ht="25.5" x14ac:dyDescent="0.2">
      <c r="A64" s="343" t="s">
        <v>718</v>
      </c>
      <c r="B64" s="343">
        <v>3</v>
      </c>
      <c r="C64" s="343">
        <v>5</v>
      </c>
      <c r="D64" s="343" t="s">
        <v>799</v>
      </c>
    </row>
    <row r="65" spans="1:4" ht="63.75" x14ac:dyDescent="0.2">
      <c r="A65" s="343" t="s">
        <v>847</v>
      </c>
      <c r="B65" s="343">
        <v>3</v>
      </c>
      <c r="C65" s="343">
        <v>5</v>
      </c>
      <c r="D65" s="343" t="s">
        <v>800</v>
      </c>
    </row>
    <row r="66" spans="1:4" ht="51" x14ac:dyDescent="0.2">
      <c r="A66" s="343" t="s">
        <v>848</v>
      </c>
      <c r="B66" s="343">
        <v>4</v>
      </c>
      <c r="C66" s="343">
        <v>5</v>
      </c>
      <c r="D66" s="343" t="s">
        <v>801</v>
      </c>
    </row>
    <row r="67" spans="1:4" ht="51" x14ac:dyDescent="0.2">
      <c r="A67" s="343" t="s">
        <v>849</v>
      </c>
      <c r="B67" s="343">
        <v>3</v>
      </c>
      <c r="C67" s="343">
        <v>5</v>
      </c>
      <c r="D67" s="343" t="s">
        <v>802</v>
      </c>
    </row>
    <row r="68" spans="1:4" ht="38.25" x14ac:dyDescent="0.2">
      <c r="A68" s="343" t="s">
        <v>722</v>
      </c>
      <c r="B68" s="343" t="s">
        <v>284</v>
      </c>
      <c r="C68" s="343">
        <v>0</v>
      </c>
      <c r="D68" s="343" t="s">
        <v>803</v>
      </c>
    </row>
    <row r="69" spans="1:4" ht="51" x14ac:dyDescent="0.2">
      <c r="A69" s="343" t="s">
        <v>850</v>
      </c>
      <c r="B69" s="343" t="s">
        <v>284</v>
      </c>
      <c r="C69" s="343">
        <v>0</v>
      </c>
      <c r="D69" s="343" t="s">
        <v>804</v>
      </c>
    </row>
    <row r="70" spans="1:4" ht="25.5" x14ac:dyDescent="0.2">
      <c r="A70" s="343" t="s">
        <v>741</v>
      </c>
      <c r="B70" s="343">
        <v>3</v>
      </c>
      <c r="C70" s="343">
        <v>5</v>
      </c>
      <c r="D70" s="343" t="s">
        <v>805</v>
      </c>
    </row>
    <row r="71" spans="1:4" x14ac:dyDescent="0.2">
      <c r="A71" s="343" t="s">
        <v>723</v>
      </c>
      <c r="B71" s="343" t="s">
        <v>284</v>
      </c>
      <c r="C71" s="343">
        <v>0</v>
      </c>
      <c r="D71" s="343" t="s">
        <v>284</v>
      </c>
    </row>
    <row r="72" spans="1:4" ht="25.5" x14ac:dyDescent="0.2">
      <c r="A72" s="343" t="s">
        <v>740</v>
      </c>
      <c r="B72" s="343" t="s">
        <v>284</v>
      </c>
      <c r="C72" s="343">
        <v>0</v>
      </c>
      <c r="D72" s="343" t="s">
        <v>806</v>
      </c>
    </row>
    <row r="73" spans="1:4" ht="63.75" x14ac:dyDescent="0.2">
      <c r="A73" s="343" t="s">
        <v>724</v>
      </c>
      <c r="B73" s="343">
        <v>3</v>
      </c>
      <c r="C73" s="343">
        <v>5</v>
      </c>
      <c r="D73" s="343" t="s">
        <v>829</v>
      </c>
    </row>
    <row r="74" spans="1:4" ht="38.25" x14ac:dyDescent="0.2">
      <c r="A74" s="343" t="s">
        <v>851</v>
      </c>
      <c r="B74" s="343">
        <v>4</v>
      </c>
      <c r="C74" s="343">
        <v>5</v>
      </c>
      <c r="D74" s="343" t="s">
        <v>807</v>
      </c>
    </row>
    <row r="75" spans="1:4" ht="51" x14ac:dyDescent="0.2">
      <c r="A75" s="343" t="s">
        <v>752</v>
      </c>
      <c r="B75" s="343">
        <v>4</v>
      </c>
      <c r="C75" s="343">
        <v>5</v>
      </c>
      <c r="D75" s="343" t="s">
        <v>808</v>
      </c>
    </row>
    <row r="76" spans="1:4" ht="51" x14ac:dyDescent="0.2">
      <c r="A76" s="343" t="s">
        <v>753</v>
      </c>
      <c r="B76" s="343">
        <v>4</v>
      </c>
      <c r="C76" s="343">
        <v>5</v>
      </c>
      <c r="D76" s="343" t="s">
        <v>809</v>
      </c>
    </row>
    <row r="77" spans="1:4" ht="38.25" x14ac:dyDescent="0.2">
      <c r="A77" s="343" t="s">
        <v>725</v>
      </c>
      <c r="B77" s="343">
        <v>3</v>
      </c>
      <c r="C77" s="343">
        <v>5</v>
      </c>
      <c r="D77" s="343" t="s">
        <v>810</v>
      </c>
    </row>
    <row r="78" spans="1:4" ht="38.25" x14ac:dyDescent="0.2">
      <c r="A78" s="343" t="s">
        <v>726</v>
      </c>
      <c r="B78" s="343">
        <v>4</v>
      </c>
      <c r="C78" s="343">
        <v>5</v>
      </c>
      <c r="D78" s="343" t="s">
        <v>883</v>
      </c>
    </row>
    <row r="79" spans="1:4" ht="51" x14ac:dyDescent="0.2">
      <c r="A79" s="343" t="s">
        <v>852</v>
      </c>
      <c r="B79" s="343">
        <v>3</v>
      </c>
      <c r="C79" s="343">
        <v>5</v>
      </c>
      <c r="D79" s="343" t="s">
        <v>811</v>
      </c>
    </row>
    <row r="80" spans="1:4" ht="63.75" x14ac:dyDescent="0.2">
      <c r="A80" s="343" t="s">
        <v>723</v>
      </c>
      <c r="B80" s="343">
        <v>3</v>
      </c>
      <c r="C80" s="343">
        <v>5</v>
      </c>
      <c r="D80" s="343" t="s">
        <v>812</v>
      </c>
    </row>
    <row r="81" spans="1:4" ht="38.25" x14ac:dyDescent="0.2">
      <c r="A81" s="343" t="s">
        <v>728</v>
      </c>
      <c r="B81" s="343">
        <v>3</v>
      </c>
      <c r="C81" s="343">
        <v>5</v>
      </c>
      <c r="D81" s="343" t="s">
        <v>884</v>
      </c>
    </row>
    <row r="82" spans="1:4" ht="51" x14ac:dyDescent="0.2">
      <c r="A82" s="343" t="s">
        <v>853</v>
      </c>
      <c r="B82" s="343">
        <v>5</v>
      </c>
      <c r="C82" s="343">
        <v>5</v>
      </c>
      <c r="D82" s="343" t="s">
        <v>813</v>
      </c>
    </row>
    <row r="83" spans="1:4" ht="38.25" x14ac:dyDescent="0.2">
      <c r="A83" s="343" t="s">
        <v>729</v>
      </c>
      <c r="B83" s="343">
        <v>4</v>
      </c>
      <c r="C83" s="343">
        <v>5</v>
      </c>
      <c r="D83" s="343" t="s">
        <v>814</v>
      </c>
    </row>
    <row r="84" spans="1:4" ht="38.25" x14ac:dyDescent="0.2">
      <c r="A84" s="343" t="s">
        <v>737</v>
      </c>
      <c r="B84" s="343">
        <v>4</v>
      </c>
      <c r="C84" s="343">
        <v>5</v>
      </c>
      <c r="D84" s="343" t="s">
        <v>815</v>
      </c>
    </row>
    <row r="85" spans="1:4" x14ac:dyDescent="0.2">
      <c r="B85" s="343">
        <v>4</v>
      </c>
      <c r="C85" s="343">
        <v>5</v>
      </c>
      <c r="D85" s="343" t="s">
        <v>816</v>
      </c>
    </row>
    <row r="86" spans="1:4" ht="25.5" x14ac:dyDescent="0.2">
      <c r="A86" s="343" t="s">
        <v>730</v>
      </c>
      <c r="B86" s="343">
        <v>4</v>
      </c>
      <c r="C86" s="343">
        <v>5</v>
      </c>
      <c r="D86" s="343" t="s">
        <v>817</v>
      </c>
    </row>
    <row r="87" spans="1:4" ht="25.5" x14ac:dyDescent="0.2">
      <c r="A87" s="343" t="s">
        <v>757</v>
      </c>
      <c r="B87" s="343">
        <v>3</v>
      </c>
      <c r="C87" s="343">
        <v>5</v>
      </c>
      <c r="D87" s="343" t="s">
        <v>818</v>
      </c>
    </row>
    <row r="88" spans="1:4" ht="89.25" x14ac:dyDescent="0.2">
      <c r="A88" s="343" t="s">
        <v>854</v>
      </c>
      <c r="B88" s="343">
        <v>2</v>
      </c>
      <c r="C88" s="343">
        <v>5</v>
      </c>
      <c r="D88" s="343" t="s">
        <v>885</v>
      </c>
    </row>
    <row r="89" spans="1:4" ht="38.25" x14ac:dyDescent="0.2">
      <c r="A89" s="343" t="s">
        <v>734</v>
      </c>
      <c r="B89" s="343">
        <v>4</v>
      </c>
      <c r="C89" s="343">
        <v>5</v>
      </c>
      <c r="D89" s="343" t="s">
        <v>819</v>
      </c>
    </row>
    <row r="90" spans="1:4" ht="51" x14ac:dyDescent="0.2">
      <c r="A90" s="343" t="s">
        <v>735</v>
      </c>
      <c r="B90" s="343">
        <v>3</v>
      </c>
      <c r="C90" s="343">
        <v>5</v>
      </c>
      <c r="D90" s="343" t="s">
        <v>820</v>
      </c>
    </row>
    <row r="91" spans="1:4" ht="25.5" x14ac:dyDescent="0.2">
      <c r="A91" s="343" t="s">
        <v>723</v>
      </c>
      <c r="B91" s="343">
        <v>0</v>
      </c>
      <c r="C91" s="343" t="s">
        <v>20</v>
      </c>
      <c r="D91" s="343" t="s">
        <v>821</v>
      </c>
    </row>
    <row r="92" spans="1:4" x14ac:dyDescent="0.2">
      <c r="A92" s="343" t="s">
        <v>119</v>
      </c>
      <c r="B92" s="343">
        <v>0</v>
      </c>
      <c r="C92" s="343" t="s">
        <v>20</v>
      </c>
      <c r="D92" s="343" t="s">
        <v>822</v>
      </c>
    </row>
    <row r="93" spans="1:4" x14ac:dyDescent="0.2">
      <c r="A93" s="343" t="s">
        <v>723</v>
      </c>
      <c r="B93" s="343">
        <v>0</v>
      </c>
      <c r="C93" s="343" t="s">
        <v>20</v>
      </c>
      <c r="D93" s="343" t="s">
        <v>822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pageSetUpPr fitToPage="1"/>
  </sheetPr>
  <dimension ref="A1:H590"/>
  <sheetViews>
    <sheetView zoomScale="85" zoomScaleNormal="85" workbookViewId="0">
      <pane ySplit="3" topLeftCell="A4" activePane="bottomLeft" state="frozen"/>
      <selection activeCell="A10" sqref="A10"/>
      <selection pane="bottomLeft" activeCell="G6" sqref="G6"/>
    </sheetView>
  </sheetViews>
  <sheetFormatPr defaultColWidth="9.140625" defaultRowHeight="12.75" x14ac:dyDescent="0.2"/>
  <cols>
    <col min="1" max="1" width="6.85546875" style="8" customWidth="1"/>
    <col min="2" max="2" width="3.28515625" style="8" customWidth="1"/>
    <col min="3" max="3" width="32.5703125" style="8" customWidth="1"/>
    <col min="4" max="4" width="37.42578125" style="8" customWidth="1"/>
    <col min="5" max="5" width="17.28515625" style="8" customWidth="1"/>
    <col min="6" max="6" width="32.85546875" style="8" customWidth="1"/>
    <col min="7" max="7" width="34.28515625" style="8" customWidth="1"/>
    <col min="8" max="16384" width="9.140625" style="8"/>
  </cols>
  <sheetData>
    <row r="1" spans="2:7" ht="15.75" customHeight="1" x14ac:dyDescent="0.2"/>
    <row r="2" spans="2:7" ht="15.75" customHeight="1" x14ac:dyDescent="0.2"/>
    <row r="3" spans="2:7" ht="15.75" customHeight="1" x14ac:dyDescent="0.2"/>
    <row r="4" spans="2:7" ht="15.75" customHeight="1" x14ac:dyDescent="0.2"/>
    <row r="5" spans="2:7" ht="18.75" thickBot="1" x14ac:dyDescent="0.3">
      <c r="B5" s="190" t="s">
        <v>240</v>
      </c>
    </row>
    <row r="6" spans="2:7" ht="15" customHeight="1" thickBot="1" x14ac:dyDescent="0.25">
      <c r="C6" s="152" t="s">
        <v>234</v>
      </c>
      <c r="D6" s="203" t="s">
        <v>630</v>
      </c>
      <c r="F6" s="152" t="s">
        <v>106</v>
      </c>
      <c r="G6" s="215">
        <v>42682</v>
      </c>
    </row>
    <row r="7" spans="2:7" ht="15" customHeight="1" thickBot="1" x14ac:dyDescent="0.25">
      <c r="C7" s="152" t="s">
        <v>235</v>
      </c>
      <c r="D7" s="203" t="s">
        <v>631</v>
      </c>
      <c r="F7" s="152"/>
    </row>
    <row r="8" spans="2:7" ht="15" customHeight="1" thickBot="1" x14ac:dyDescent="0.25">
      <c r="C8" s="152" t="s">
        <v>105</v>
      </c>
      <c r="D8" s="203" t="s">
        <v>632</v>
      </c>
      <c r="F8" s="191"/>
      <c r="G8" s="151" t="s">
        <v>244</v>
      </c>
    </row>
    <row r="9" spans="2:7" ht="15" customHeight="1" thickBot="1" x14ac:dyDescent="0.25">
      <c r="C9" s="152" t="s">
        <v>236</v>
      </c>
      <c r="D9" s="203" t="s">
        <v>633</v>
      </c>
      <c r="F9" s="192" t="s">
        <v>241</v>
      </c>
      <c r="G9" s="205"/>
    </row>
    <row r="10" spans="2:7" ht="15" customHeight="1" thickBot="1" x14ac:dyDescent="0.25">
      <c r="C10" s="152" t="s">
        <v>237</v>
      </c>
      <c r="D10" s="203" t="s">
        <v>634</v>
      </c>
      <c r="F10" s="192" t="s">
        <v>242</v>
      </c>
      <c r="G10" s="206"/>
    </row>
    <row r="11" spans="2:7" ht="15" customHeight="1" thickBot="1" x14ac:dyDescent="0.25">
      <c r="C11" s="152" t="s">
        <v>238</v>
      </c>
      <c r="D11" s="203" t="s">
        <v>635</v>
      </c>
      <c r="F11" s="192" t="s">
        <v>243</v>
      </c>
      <c r="G11" s="206"/>
    </row>
    <row r="12" spans="2:7" ht="15" customHeight="1" thickBot="1" x14ac:dyDescent="0.25">
      <c r="C12" s="152" t="s">
        <v>239</v>
      </c>
      <c r="D12" s="204">
        <v>44105</v>
      </c>
      <c r="F12" s="193" t="s">
        <v>245</v>
      </c>
      <c r="G12" s="207"/>
    </row>
    <row r="13" spans="2:7" ht="15" customHeight="1" thickBot="1" x14ac:dyDescent="0.25">
      <c r="C13" s="152" t="s">
        <v>256</v>
      </c>
      <c r="D13" s="258" t="s">
        <v>636</v>
      </c>
      <c r="F13" s="12"/>
      <c r="G13" s="61"/>
    </row>
    <row r="14" spans="2:7" ht="15" customHeight="1" thickBot="1" x14ac:dyDescent="0.25">
      <c r="C14" s="152" t="s">
        <v>247</v>
      </c>
      <c r="D14" s="204" t="s">
        <v>637</v>
      </c>
      <c r="F14" s="12"/>
      <c r="G14" s="61"/>
    </row>
    <row r="15" spans="2:7" ht="15" customHeight="1" thickBot="1" x14ac:dyDescent="0.25">
      <c r="C15" s="152" t="s">
        <v>111</v>
      </c>
      <c r="D15" s="204" t="s">
        <v>638</v>
      </c>
      <c r="F15" s="12"/>
      <c r="G15" s="61"/>
    </row>
    <row r="16" spans="2:7" ht="15" customHeight="1" x14ac:dyDescent="0.2">
      <c r="D16" s="116"/>
      <c r="F16" s="12"/>
      <c r="G16" s="61"/>
    </row>
    <row r="17" spans="2:7" ht="15" customHeight="1" x14ac:dyDescent="0.2"/>
    <row r="18" spans="2:7" ht="15" customHeight="1" thickBot="1" x14ac:dyDescent="0.3">
      <c r="B18" s="190" t="s">
        <v>246</v>
      </c>
    </row>
    <row r="19" spans="2:7" ht="15" customHeight="1" thickBot="1" x14ac:dyDescent="0.25">
      <c r="C19" s="152" t="s">
        <v>112</v>
      </c>
      <c r="D19" s="203" t="s">
        <v>639</v>
      </c>
      <c r="F19" s="194" t="s">
        <v>247</v>
      </c>
      <c r="G19" s="204" t="s">
        <v>657</v>
      </c>
    </row>
    <row r="20" spans="2:7" ht="15" customHeight="1" thickBot="1" x14ac:dyDescent="0.25">
      <c r="C20" s="152" t="s">
        <v>220</v>
      </c>
      <c r="D20" s="203"/>
      <c r="F20" s="194" t="s">
        <v>247</v>
      </c>
      <c r="G20" s="204"/>
    </row>
    <row r="21" spans="2:7" ht="15" customHeight="1" thickBot="1" x14ac:dyDescent="0.25">
      <c r="C21" s="152" t="s">
        <v>248</v>
      </c>
      <c r="D21" s="203" t="s">
        <v>640</v>
      </c>
      <c r="F21" s="194" t="s">
        <v>247</v>
      </c>
      <c r="G21" s="204" t="s">
        <v>657</v>
      </c>
    </row>
    <row r="22" spans="2:7" ht="15" customHeight="1" thickBot="1" x14ac:dyDescent="0.25">
      <c r="C22" s="152" t="s">
        <v>113</v>
      </c>
      <c r="D22" s="203" t="s">
        <v>641</v>
      </c>
      <c r="F22" s="194" t="s">
        <v>247</v>
      </c>
      <c r="G22" s="204" t="s">
        <v>637</v>
      </c>
    </row>
    <row r="23" spans="2:7" ht="15" customHeight="1" thickBot="1" x14ac:dyDescent="0.25">
      <c r="C23" s="152" t="s">
        <v>114</v>
      </c>
      <c r="D23" s="203" t="s">
        <v>642</v>
      </c>
      <c r="F23" s="194" t="s">
        <v>247</v>
      </c>
      <c r="G23" s="204" t="s">
        <v>657</v>
      </c>
    </row>
    <row r="24" spans="2:7" ht="15" customHeight="1" thickBot="1" x14ac:dyDescent="0.25">
      <c r="C24" s="152" t="s">
        <v>473</v>
      </c>
      <c r="D24" s="203" t="s">
        <v>643</v>
      </c>
      <c r="F24" s="194" t="s">
        <v>247</v>
      </c>
      <c r="G24" s="204" t="s">
        <v>657</v>
      </c>
    </row>
    <row r="25" spans="2:7" ht="15" customHeight="1" thickBot="1" x14ac:dyDescent="0.25">
      <c r="C25" s="152" t="s">
        <v>613</v>
      </c>
      <c r="D25" s="203"/>
      <c r="F25" s="194" t="s">
        <v>247</v>
      </c>
      <c r="G25" s="204"/>
    </row>
    <row r="26" spans="2:7" ht="15" customHeight="1" thickBot="1" x14ac:dyDescent="0.25">
      <c r="C26" s="152" t="s">
        <v>595</v>
      </c>
      <c r="D26" s="12"/>
      <c r="F26" s="55"/>
      <c r="G26" s="155"/>
    </row>
    <row r="27" spans="2:7" ht="15" customHeight="1" thickBot="1" x14ac:dyDescent="0.25">
      <c r="C27" s="152" t="s">
        <v>250</v>
      </c>
      <c r="D27" s="203"/>
      <c r="F27" s="194" t="s">
        <v>247</v>
      </c>
      <c r="G27" s="204"/>
    </row>
    <row r="28" spans="2:7" ht="15" customHeight="1" x14ac:dyDescent="0.2">
      <c r="C28" s="235"/>
      <c r="D28" s="12"/>
      <c r="F28" s="55"/>
      <c r="G28" s="155"/>
    </row>
    <row r="29" spans="2:7" ht="15" customHeight="1" x14ac:dyDescent="0.2">
      <c r="C29" s="195" t="s">
        <v>249</v>
      </c>
      <c r="D29" s="12"/>
      <c r="F29" s="55"/>
      <c r="G29" s="155"/>
    </row>
    <row r="30" spans="2:7" ht="16.5" thickBot="1" x14ac:dyDescent="0.3">
      <c r="C30" s="156" t="s">
        <v>330</v>
      </c>
      <c r="D30" s="156" t="s">
        <v>254</v>
      </c>
      <c r="F30" s="55"/>
      <c r="G30" s="155"/>
    </row>
    <row r="31" spans="2:7" ht="15.75" thickBot="1" x14ac:dyDescent="0.25">
      <c r="C31" s="203" t="s">
        <v>759</v>
      </c>
      <c r="D31" s="203" t="s">
        <v>760</v>
      </c>
      <c r="F31" s="194" t="s">
        <v>247</v>
      </c>
      <c r="G31" s="204" t="s">
        <v>761</v>
      </c>
    </row>
    <row r="32" spans="2:7" ht="15.75" thickBot="1" x14ac:dyDescent="0.25">
      <c r="C32" s="203" t="s">
        <v>762</v>
      </c>
      <c r="D32" s="203" t="s">
        <v>763</v>
      </c>
      <c r="F32" s="194" t="s">
        <v>247</v>
      </c>
      <c r="G32" s="204" t="s">
        <v>764</v>
      </c>
    </row>
    <row r="33" spans="1:7" ht="15.75" thickBot="1" x14ac:dyDescent="0.25">
      <c r="C33" s="203"/>
      <c r="D33" s="203"/>
      <c r="F33" s="194" t="s">
        <v>247</v>
      </c>
      <c r="G33" s="204"/>
    </row>
    <row r="34" spans="1:7" ht="15.75" thickBot="1" x14ac:dyDescent="0.25">
      <c r="C34" s="203"/>
      <c r="D34" s="203"/>
      <c r="F34" s="194" t="s">
        <v>247</v>
      </c>
      <c r="G34" s="204"/>
    </row>
    <row r="35" spans="1:7" ht="15.75" thickBot="1" x14ac:dyDescent="0.25">
      <c r="C35" s="203"/>
      <c r="D35" s="203"/>
      <c r="F35" s="194" t="s">
        <v>247</v>
      </c>
      <c r="G35" s="204"/>
    </row>
    <row r="36" spans="1:7" ht="15" x14ac:dyDescent="0.2">
      <c r="F36" s="152"/>
      <c r="G36" s="141"/>
    </row>
    <row r="37" spans="1:7" ht="18" x14ac:dyDescent="0.25">
      <c r="B37" s="190" t="s">
        <v>257</v>
      </c>
      <c r="F37" s="152"/>
    </row>
    <row r="38" spans="1:7" ht="15" x14ac:dyDescent="0.2">
      <c r="F38" s="152"/>
    </row>
    <row r="39" spans="1:7" ht="13.5" thickBot="1" x14ac:dyDescent="0.25">
      <c r="A39" s="235"/>
      <c r="B39" s="8">
        <v>1</v>
      </c>
      <c r="C39" s="8" t="s">
        <v>589</v>
      </c>
      <c r="F39" s="235"/>
    </row>
    <row r="40" spans="1:7" ht="28.9" customHeight="1" thickBot="1" x14ac:dyDescent="0.25">
      <c r="B40" s="158"/>
      <c r="C40" s="344" t="s">
        <v>644</v>
      </c>
      <c r="D40" s="345"/>
      <c r="E40" s="345"/>
      <c r="F40" s="345"/>
      <c r="G40" s="346"/>
    </row>
    <row r="41" spans="1:7" ht="15.75" thickBot="1" x14ac:dyDescent="0.25">
      <c r="A41" s="235"/>
      <c r="B41" s="296">
        <v>2</v>
      </c>
      <c r="C41" s="295" t="s">
        <v>599</v>
      </c>
      <c r="D41" s="235"/>
      <c r="E41" s="235"/>
      <c r="F41" s="295"/>
    </row>
    <row r="42" spans="1:7" ht="15.75" thickBot="1" x14ac:dyDescent="0.25">
      <c r="B42" s="158"/>
      <c r="C42" s="183" t="s">
        <v>258</v>
      </c>
      <c r="D42" s="208" t="s">
        <v>645</v>
      </c>
    </row>
    <row r="43" spans="1:7" ht="15" x14ac:dyDescent="0.2">
      <c r="B43" s="158"/>
      <c r="C43" s="157"/>
      <c r="D43" s="116"/>
    </row>
    <row r="44" spans="1:7" ht="16.5" thickBot="1" x14ac:dyDescent="0.3">
      <c r="B44" s="158"/>
      <c r="C44" s="298" t="s">
        <v>614</v>
      </c>
      <c r="D44" s="299" t="s">
        <v>597</v>
      </c>
      <c r="E44" s="300" t="s">
        <v>598</v>
      </c>
      <c r="F44" s="301"/>
    </row>
    <row r="45" spans="1:7" ht="15.75" thickBot="1" x14ac:dyDescent="0.25">
      <c r="B45" s="158"/>
      <c r="C45" s="302" t="s">
        <v>600</v>
      </c>
      <c r="D45" s="208" t="s">
        <v>646</v>
      </c>
      <c r="E45" s="336">
        <v>43348</v>
      </c>
    </row>
    <row r="46" spans="1:7" ht="15.75" thickBot="1" x14ac:dyDescent="0.25">
      <c r="B46" s="158"/>
      <c r="C46" s="302" t="s">
        <v>596</v>
      </c>
      <c r="D46" s="208"/>
      <c r="E46" s="208"/>
      <c r="F46" s="152"/>
      <c r="G46" s="155"/>
    </row>
    <row r="47" spans="1:7" ht="15.75" thickBot="1" x14ac:dyDescent="0.25">
      <c r="B47" s="158"/>
      <c r="C47" s="302" t="s">
        <v>601</v>
      </c>
      <c r="D47" s="208"/>
      <c r="E47" s="208"/>
      <c r="F47" s="152"/>
      <c r="G47" s="155"/>
    </row>
    <row r="48" spans="1:7" ht="15.75" thickBot="1" x14ac:dyDescent="0.25">
      <c r="A48" s="235"/>
      <c r="B48" s="297" t="s">
        <v>626</v>
      </c>
      <c r="C48" s="208"/>
      <c r="D48" s="208"/>
      <c r="E48" s="208"/>
      <c r="F48" s="152"/>
      <c r="G48" s="155"/>
    </row>
    <row r="49" spans="2:7" ht="15.75" thickBot="1" x14ac:dyDescent="0.25">
      <c r="B49" s="158"/>
      <c r="D49" s="155"/>
      <c r="F49" s="152"/>
      <c r="G49" s="155"/>
    </row>
    <row r="50" spans="2:7" ht="15.75" thickBot="1" x14ac:dyDescent="0.25">
      <c r="B50" s="158">
        <v>3</v>
      </c>
      <c r="C50" s="158" t="s">
        <v>286</v>
      </c>
      <c r="D50" s="209">
        <v>34000000</v>
      </c>
      <c r="F50" s="183" t="s">
        <v>259</v>
      </c>
      <c r="G50" s="210">
        <v>25</v>
      </c>
    </row>
    <row r="51" spans="2:7" ht="15.75" thickBot="1" x14ac:dyDescent="0.25">
      <c r="B51" s="158"/>
      <c r="C51" s="158"/>
      <c r="D51" s="155"/>
      <c r="F51" s="152"/>
      <c r="G51" s="155"/>
    </row>
    <row r="52" spans="2:7" ht="15.75" thickBot="1" x14ac:dyDescent="0.25">
      <c r="B52" s="158">
        <v>4</v>
      </c>
      <c r="C52" s="158" t="s">
        <v>260</v>
      </c>
      <c r="D52" s="208" t="s">
        <v>647</v>
      </c>
      <c r="F52" s="183" t="s">
        <v>261</v>
      </c>
      <c r="G52" s="208" t="s">
        <v>284</v>
      </c>
    </row>
    <row r="53" spans="2:7" ht="15.75" thickBot="1" x14ac:dyDescent="0.25">
      <c r="B53" s="158"/>
      <c r="C53" s="158"/>
      <c r="D53" s="155"/>
      <c r="E53" s="235"/>
      <c r="F53" s="183" t="s">
        <v>285</v>
      </c>
      <c r="G53" s="208" t="s">
        <v>284</v>
      </c>
    </row>
    <row r="54" spans="2:7" ht="15.75" thickBot="1" x14ac:dyDescent="0.25">
      <c r="B54" s="158"/>
      <c r="C54" s="158"/>
      <c r="D54" s="155"/>
      <c r="F54" s="152"/>
      <c r="G54" s="155"/>
    </row>
    <row r="55" spans="2:7" ht="15.75" thickBot="1" x14ac:dyDescent="0.25">
      <c r="B55" s="158">
        <v>5</v>
      </c>
      <c r="C55" s="158" t="s">
        <v>262</v>
      </c>
      <c r="D55" s="208">
        <v>1</v>
      </c>
      <c r="F55" s="183" t="s">
        <v>263</v>
      </c>
      <c r="G55" s="210">
        <v>48</v>
      </c>
    </row>
    <row r="56" spans="2:7" ht="15" x14ac:dyDescent="0.2">
      <c r="B56" s="158"/>
      <c r="C56" s="158"/>
      <c r="D56" s="155"/>
      <c r="F56" s="183"/>
      <c r="G56" s="155"/>
    </row>
    <row r="57" spans="2:7" ht="15.75" thickBot="1" x14ac:dyDescent="0.25">
      <c r="B57" s="158">
        <v>6</v>
      </c>
      <c r="C57" s="158" t="s">
        <v>288</v>
      </c>
      <c r="D57" s="155"/>
      <c r="F57" s="152"/>
      <c r="G57" s="155"/>
    </row>
    <row r="58" spans="2:7" ht="15.75" thickBot="1" x14ac:dyDescent="0.25">
      <c r="B58" s="158"/>
      <c r="C58" s="158" t="s">
        <v>264</v>
      </c>
      <c r="D58" s="210">
        <v>120000</v>
      </c>
      <c r="F58" s="183" t="s">
        <v>289</v>
      </c>
      <c r="G58" s="208" t="s">
        <v>654</v>
      </c>
    </row>
    <row r="59" spans="2:7" ht="15.75" thickBot="1" x14ac:dyDescent="0.25">
      <c r="B59" s="158"/>
      <c r="C59" s="158" t="s">
        <v>287</v>
      </c>
      <c r="D59" s="236">
        <f>IF(D58="","",D58*0.09290304)</f>
        <v>11148.364800000001</v>
      </c>
      <c r="F59" s="183" t="s">
        <v>290</v>
      </c>
      <c r="G59" s="208" t="s">
        <v>654</v>
      </c>
    </row>
    <row r="60" spans="2:7" ht="15.75" thickBot="1" x14ac:dyDescent="0.25">
      <c r="B60" s="158"/>
      <c r="C60" s="158"/>
      <c r="D60" s="155"/>
      <c r="F60" s="152"/>
      <c r="G60" s="155"/>
    </row>
    <row r="61" spans="2:7" ht="15.75" thickBot="1" x14ac:dyDescent="0.25">
      <c r="B61" s="158"/>
      <c r="C61" s="158" t="s">
        <v>287</v>
      </c>
      <c r="D61" s="210"/>
      <c r="F61" s="152"/>
      <c r="G61" s="155"/>
    </row>
    <row r="62" spans="2:7" ht="15.75" thickBot="1" x14ac:dyDescent="0.25">
      <c r="B62" s="158"/>
      <c r="C62" s="158" t="s">
        <v>264</v>
      </c>
      <c r="D62" s="236" t="str">
        <f>IF(D61="","",D61*10.76391)</f>
        <v/>
      </c>
      <c r="F62" s="152"/>
      <c r="G62" s="155"/>
    </row>
    <row r="63" spans="2:7" ht="15.75" thickBot="1" x14ac:dyDescent="0.25">
      <c r="B63" s="158"/>
      <c r="C63" s="158"/>
      <c r="D63" s="155"/>
      <c r="F63" s="152"/>
      <c r="G63" s="155"/>
    </row>
    <row r="64" spans="2:7" ht="15.75" thickBot="1" x14ac:dyDescent="0.25">
      <c r="B64" s="158">
        <v>7</v>
      </c>
      <c r="C64" s="158" t="s">
        <v>266</v>
      </c>
      <c r="D64" s="208"/>
      <c r="F64" s="183" t="s">
        <v>267</v>
      </c>
      <c r="G64" s="208" t="s">
        <v>655</v>
      </c>
    </row>
    <row r="65" spans="2:7" ht="15.75" thickBot="1" x14ac:dyDescent="0.25">
      <c r="B65" s="158"/>
      <c r="C65" s="158"/>
      <c r="D65" s="152" t="s">
        <v>265</v>
      </c>
      <c r="F65" s="183" t="s">
        <v>317</v>
      </c>
      <c r="G65" s="336" t="s">
        <v>656</v>
      </c>
    </row>
    <row r="66" spans="2:7" ht="15.75" thickBot="1" x14ac:dyDescent="0.25">
      <c r="B66" s="158"/>
      <c r="C66" s="158"/>
      <c r="F66" s="152"/>
      <c r="G66" s="155"/>
    </row>
    <row r="67" spans="2:7" ht="15.75" thickBot="1" x14ac:dyDescent="0.25">
      <c r="B67" s="158">
        <v>8</v>
      </c>
      <c r="C67" s="158" t="s">
        <v>268</v>
      </c>
      <c r="D67" s="208" t="s">
        <v>648</v>
      </c>
      <c r="F67" s="152"/>
      <c r="G67" s="155"/>
    </row>
    <row r="68" spans="2:7" ht="15.75" thickBot="1" x14ac:dyDescent="0.25">
      <c r="B68" s="158"/>
      <c r="C68" s="158"/>
      <c r="D68" s="208" t="s">
        <v>649</v>
      </c>
      <c r="F68" s="152"/>
      <c r="G68" s="155"/>
    </row>
    <row r="69" spans="2:7" ht="15.75" thickBot="1" x14ac:dyDescent="0.25">
      <c r="B69" s="158"/>
      <c r="C69" s="158"/>
      <c r="D69" s="208" t="s">
        <v>650</v>
      </c>
      <c r="F69" s="152"/>
      <c r="G69" s="155"/>
    </row>
    <row r="70" spans="2:7" ht="15.75" thickBot="1" x14ac:dyDescent="0.25">
      <c r="B70" s="158"/>
      <c r="C70" s="158"/>
      <c r="D70" s="155"/>
      <c r="F70" s="152"/>
      <c r="G70" s="155"/>
    </row>
    <row r="71" spans="2:7" ht="15.75" thickBot="1" x14ac:dyDescent="0.25">
      <c r="B71" s="158">
        <v>9</v>
      </c>
      <c r="C71" s="158" t="s">
        <v>415</v>
      </c>
      <c r="D71" s="208" t="s">
        <v>651</v>
      </c>
      <c r="F71" s="183" t="s">
        <v>269</v>
      </c>
      <c r="G71" s="213">
        <v>0.22</v>
      </c>
    </row>
    <row r="72" spans="2:7" ht="15.75" thickBot="1" x14ac:dyDescent="0.25">
      <c r="B72" s="158"/>
      <c r="C72" s="183">
        <v>2</v>
      </c>
      <c r="D72" s="208" t="s">
        <v>652</v>
      </c>
      <c r="F72" s="152">
        <v>2</v>
      </c>
      <c r="G72" s="213">
        <v>0.06</v>
      </c>
    </row>
    <row r="73" spans="2:7" ht="15.75" thickBot="1" x14ac:dyDescent="0.25">
      <c r="B73" s="158"/>
      <c r="C73" s="183">
        <v>3</v>
      </c>
      <c r="D73" s="211" t="s">
        <v>653</v>
      </c>
      <c r="F73" s="152">
        <v>3</v>
      </c>
      <c r="G73" s="213">
        <v>0.06</v>
      </c>
    </row>
    <row r="74" spans="2:7" ht="15.75" thickBot="1" x14ac:dyDescent="0.25">
      <c r="B74" s="158"/>
      <c r="C74" s="158"/>
      <c r="D74" s="155"/>
      <c r="F74" s="152"/>
    </row>
    <row r="75" spans="2:7" ht="15.75" thickBot="1" x14ac:dyDescent="0.25">
      <c r="B75" s="158">
        <v>10</v>
      </c>
      <c r="C75" s="158" t="s">
        <v>270</v>
      </c>
      <c r="D75" s="212" t="s">
        <v>658</v>
      </c>
      <c r="F75" s="237" t="s">
        <v>292</v>
      </c>
      <c r="G75" s="142"/>
    </row>
    <row r="76" spans="2:7" ht="15.75" thickBot="1" x14ac:dyDescent="0.25">
      <c r="B76" s="158"/>
      <c r="C76" s="158"/>
      <c r="F76" s="238" t="s">
        <v>291</v>
      </c>
      <c r="G76" s="145"/>
    </row>
    <row r="77" spans="2:7" ht="16.5" thickBot="1" x14ac:dyDescent="0.3">
      <c r="B77" s="158"/>
      <c r="C77" s="158" t="s">
        <v>318</v>
      </c>
      <c r="F77" s="239" t="s">
        <v>293</v>
      </c>
      <c r="G77" s="240"/>
    </row>
    <row r="78" spans="2:7" ht="15.75" thickBot="1" x14ac:dyDescent="0.25">
      <c r="B78" s="158"/>
      <c r="D78" s="208" t="s">
        <v>659</v>
      </c>
    </row>
    <row r="79" spans="2:7" ht="15" x14ac:dyDescent="0.2">
      <c r="B79" s="158"/>
    </row>
    <row r="80" spans="2:7" ht="15" x14ac:dyDescent="0.2">
      <c r="B80" s="158"/>
    </row>
    <row r="81" spans="1:7" ht="18" x14ac:dyDescent="0.25">
      <c r="A81" s="197" t="s">
        <v>322</v>
      </c>
      <c r="B81" s="190" t="s">
        <v>319</v>
      </c>
    </row>
    <row r="82" spans="1:7" ht="15.75" customHeight="1" x14ac:dyDescent="0.2">
      <c r="B82" s="158"/>
    </row>
    <row r="83" spans="1:7" ht="15.75" customHeight="1" thickBot="1" x14ac:dyDescent="0.25">
      <c r="B83" s="158">
        <v>1</v>
      </c>
      <c r="C83" s="152" t="s">
        <v>320</v>
      </c>
    </row>
    <row r="84" spans="1:7" ht="15.75" customHeight="1" thickBot="1" x14ac:dyDescent="0.25">
      <c r="B84" s="158"/>
      <c r="C84" s="214" t="s">
        <v>660</v>
      </c>
    </row>
    <row r="85" spans="1:7" ht="15.75" customHeight="1" thickBot="1" x14ac:dyDescent="0.25">
      <c r="B85" s="158"/>
      <c r="C85" s="214" t="s">
        <v>661</v>
      </c>
    </row>
    <row r="86" spans="1:7" ht="15.75" customHeight="1" thickBot="1" x14ac:dyDescent="0.25">
      <c r="B86" s="158"/>
      <c r="C86" s="214" t="s">
        <v>662</v>
      </c>
      <c r="F86" s="175"/>
    </row>
    <row r="87" spans="1:7" ht="15.75" customHeight="1" x14ac:dyDescent="0.2">
      <c r="B87" s="158"/>
    </row>
    <row r="88" spans="1:7" ht="15.75" customHeight="1" thickBot="1" x14ac:dyDescent="0.25">
      <c r="B88" s="158">
        <v>2</v>
      </c>
      <c r="C88" s="152" t="s">
        <v>484</v>
      </c>
    </row>
    <row r="89" spans="1:7" ht="43.5" customHeight="1" thickBot="1" x14ac:dyDescent="0.25">
      <c r="B89" s="158"/>
      <c r="C89" s="344" t="s">
        <v>692</v>
      </c>
      <c r="D89" s="345"/>
      <c r="E89" s="345"/>
      <c r="F89" s="345"/>
      <c r="G89" s="346"/>
    </row>
    <row r="90" spans="1:7" ht="15.75" customHeight="1" x14ac:dyDescent="0.2">
      <c r="B90" s="152"/>
      <c r="C90" s="152"/>
    </row>
    <row r="91" spans="1:7" ht="15.75" customHeight="1" thickBot="1" x14ac:dyDescent="0.25">
      <c r="B91" s="158">
        <v>3</v>
      </c>
      <c r="C91" s="152" t="s">
        <v>485</v>
      </c>
    </row>
    <row r="92" spans="1:7" ht="43.5" customHeight="1" thickBot="1" x14ac:dyDescent="0.25">
      <c r="B92" s="152"/>
      <c r="C92" s="344" t="s">
        <v>693</v>
      </c>
      <c r="D92" s="345"/>
      <c r="E92" s="345"/>
      <c r="F92" s="345"/>
      <c r="G92" s="346"/>
    </row>
    <row r="93" spans="1:7" ht="15.75" customHeight="1" x14ac:dyDescent="0.2">
      <c r="B93" s="152"/>
      <c r="C93" s="152"/>
    </row>
    <row r="94" spans="1:7" ht="15.75" customHeight="1" thickBot="1" x14ac:dyDescent="0.25">
      <c r="B94" s="158">
        <v>4</v>
      </c>
      <c r="C94" s="152" t="s">
        <v>486</v>
      </c>
    </row>
    <row r="95" spans="1:7" ht="43.5" customHeight="1" thickBot="1" x14ac:dyDescent="0.25">
      <c r="B95" s="152"/>
      <c r="C95" s="344" t="s">
        <v>694</v>
      </c>
      <c r="D95" s="345"/>
      <c r="E95" s="345"/>
      <c r="F95" s="345"/>
      <c r="G95" s="346"/>
    </row>
    <row r="96" spans="1:7" ht="15.75" customHeight="1" x14ac:dyDescent="0.2">
      <c r="B96" s="152"/>
      <c r="C96" s="152"/>
    </row>
    <row r="97" spans="1:7" ht="15.75" customHeight="1" thickBot="1" x14ac:dyDescent="0.25">
      <c r="B97" s="158">
        <v>6</v>
      </c>
      <c r="C97" s="152" t="s">
        <v>487</v>
      </c>
    </row>
    <row r="98" spans="1:7" ht="43.5" customHeight="1" thickBot="1" x14ac:dyDescent="0.25">
      <c r="B98" s="158"/>
      <c r="C98" s="344" t="s">
        <v>663</v>
      </c>
      <c r="D98" s="345"/>
      <c r="E98" s="345"/>
      <c r="F98" s="345"/>
      <c r="G98" s="346"/>
    </row>
    <row r="99" spans="1:7" ht="15.75" customHeight="1" x14ac:dyDescent="0.2">
      <c r="B99" s="158"/>
      <c r="C99" s="152"/>
    </row>
    <row r="100" spans="1:7" ht="15.75" customHeight="1" thickBot="1" x14ac:dyDescent="0.25">
      <c r="A100" s="301"/>
      <c r="B100" s="303">
        <v>7</v>
      </c>
      <c r="C100" s="304" t="s">
        <v>603</v>
      </c>
      <c r="D100" s="301"/>
      <c r="E100" s="301"/>
      <c r="F100" s="301"/>
      <c r="G100" s="301"/>
    </row>
    <row r="101" spans="1:7" ht="43.5" customHeight="1" thickBot="1" x14ac:dyDescent="0.25">
      <c r="B101" s="158"/>
      <c r="C101" s="347" t="s">
        <v>664</v>
      </c>
      <c r="D101" s="345"/>
      <c r="E101" s="345"/>
      <c r="F101" s="345"/>
      <c r="G101" s="346"/>
    </row>
    <row r="102" spans="1:7" ht="15.75" customHeight="1" x14ac:dyDescent="0.2">
      <c r="B102" s="158"/>
      <c r="C102" s="152"/>
    </row>
    <row r="103" spans="1:7" ht="15.75" customHeight="1" x14ac:dyDescent="0.25">
      <c r="A103" s="197" t="s">
        <v>323</v>
      </c>
      <c r="B103" s="190" t="s">
        <v>321</v>
      </c>
      <c r="C103" s="152"/>
    </row>
    <row r="104" spans="1:7" ht="15.75" customHeight="1" x14ac:dyDescent="0.2">
      <c r="B104" s="158"/>
      <c r="C104" s="152"/>
    </row>
    <row r="105" spans="1:7" ht="15.75" customHeight="1" thickBot="1" x14ac:dyDescent="0.25">
      <c r="B105" s="158">
        <v>1</v>
      </c>
      <c r="C105" s="152" t="s">
        <v>488</v>
      </c>
    </row>
    <row r="106" spans="1:7" ht="43.5" customHeight="1" thickBot="1" x14ac:dyDescent="0.25">
      <c r="B106" s="158"/>
      <c r="C106" s="344" t="s">
        <v>695</v>
      </c>
      <c r="D106" s="345"/>
      <c r="E106" s="345"/>
      <c r="F106" s="345"/>
      <c r="G106" s="346"/>
    </row>
    <row r="107" spans="1:7" ht="15.75" customHeight="1" x14ac:dyDescent="0.2">
      <c r="B107" s="158"/>
      <c r="C107" s="152"/>
    </row>
    <row r="108" spans="1:7" ht="15.75" customHeight="1" thickBot="1" x14ac:dyDescent="0.25">
      <c r="B108" s="158">
        <v>2</v>
      </c>
      <c r="C108" s="152" t="s">
        <v>489</v>
      </c>
    </row>
    <row r="109" spans="1:7" ht="43.5" customHeight="1" thickBot="1" x14ac:dyDescent="0.25">
      <c r="B109" s="158"/>
      <c r="C109" s="344" t="s">
        <v>696</v>
      </c>
      <c r="D109" s="345"/>
      <c r="E109" s="345"/>
      <c r="F109" s="345"/>
      <c r="G109" s="346"/>
    </row>
    <row r="110" spans="1:7" ht="15.75" customHeight="1" x14ac:dyDescent="0.2">
      <c r="B110" s="158"/>
      <c r="C110" s="152"/>
    </row>
    <row r="111" spans="1:7" ht="15.75" customHeight="1" thickBot="1" x14ac:dyDescent="0.25">
      <c r="B111" s="158">
        <v>3</v>
      </c>
      <c r="C111" s="152" t="s">
        <v>490</v>
      </c>
    </row>
    <row r="112" spans="1:7" ht="43.5" customHeight="1" thickBot="1" x14ac:dyDescent="0.25">
      <c r="B112" s="158"/>
      <c r="C112" s="344" t="s">
        <v>665</v>
      </c>
      <c r="D112" s="345"/>
      <c r="E112" s="345"/>
      <c r="F112" s="345"/>
      <c r="G112" s="346"/>
    </row>
    <row r="113" spans="1:7" ht="15.75" customHeight="1" x14ac:dyDescent="0.2">
      <c r="B113" s="158"/>
      <c r="C113" s="152"/>
    </row>
    <row r="114" spans="1:7" ht="15.75" customHeight="1" thickBot="1" x14ac:dyDescent="0.25">
      <c r="B114" s="158">
        <v>4</v>
      </c>
      <c r="C114" s="152" t="s">
        <v>491</v>
      </c>
    </row>
    <row r="115" spans="1:7" ht="43.5" customHeight="1" thickBot="1" x14ac:dyDescent="0.25">
      <c r="B115" s="158"/>
      <c r="C115" s="344" t="s">
        <v>666</v>
      </c>
      <c r="D115" s="345"/>
      <c r="E115" s="345"/>
      <c r="F115" s="345"/>
      <c r="G115" s="346"/>
    </row>
    <row r="116" spans="1:7" ht="15.75" customHeight="1" x14ac:dyDescent="0.2">
      <c r="B116" s="158"/>
      <c r="C116" s="152"/>
    </row>
    <row r="117" spans="1:7" ht="15.75" customHeight="1" thickBot="1" x14ac:dyDescent="0.25">
      <c r="B117" s="158">
        <v>5</v>
      </c>
      <c r="C117" s="152" t="s">
        <v>386</v>
      </c>
    </row>
    <row r="118" spans="1:7" ht="43.5" customHeight="1" thickBot="1" x14ac:dyDescent="0.25">
      <c r="B118" s="158"/>
      <c r="C118" s="344" t="s">
        <v>697</v>
      </c>
      <c r="D118" s="345"/>
      <c r="E118" s="345"/>
      <c r="F118" s="345"/>
      <c r="G118" s="346"/>
    </row>
    <row r="119" spans="1:7" ht="15.75" customHeight="1" x14ac:dyDescent="0.2">
      <c r="B119" s="158"/>
      <c r="C119" s="152"/>
    </row>
    <row r="120" spans="1:7" ht="15.75" customHeight="1" thickBot="1" x14ac:dyDescent="0.25">
      <c r="B120" s="158">
        <v>6</v>
      </c>
      <c r="C120" s="152" t="s">
        <v>178</v>
      </c>
    </row>
    <row r="121" spans="1:7" ht="43.5" customHeight="1" thickBot="1" x14ac:dyDescent="0.25">
      <c r="B121" s="158"/>
      <c r="C121" s="344" t="s">
        <v>667</v>
      </c>
      <c r="D121" s="345"/>
      <c r="E121" s="345"/>
      <c r="F121" s="345"/>
      <c r="G121" s="346"/>
    </row>
    <row r="122" spans="1:7" ht="15.75" customHeight="1" x14ac:dyDescent="0.2">
      <c r="B122" s="158"/>
      <c r="C122" s="152"/>
    </row>
    <row r="123" spans="1:7" ht="15.75" customHeight="1" x14ac:dyDescent="0.25">
      <c r="A123" s="197" t="s">
        <v>324</v>
      </c>
      <c r="B123" s="190" t="s">
        <v>325</v>
      </c>
      <c r="C123" s="152"/>
    </row>
    <row r="124" spans="1:7" ht="15.75" customHeight="1" x14ac:dyDescent="0.2">
      <c r="B124" s="158"/>
      <c r="C124" s="152"/>
    </row>
    <row r="125" spans="1:7" ht="15.75" customHeight="1" thickBot="1" x14ac:dyDescent="0.25">
      <c r="B125" s="158">
        <v>1</v>
      </c>
      <c r="C125" s="152" t="s">
        <v>387</v>
      </c>
    </row>
    <row r="126" spans="1:7" ht="43.5" customHeight="1" thickBot="1" x14ac:dyDescent="0.25">
      <c r="B126" s="158"/>
      <c r="C126" s="344" t="s">
        <v>668</v>
      </c>
      <c r="D126" s="345"/>
      <c r="E126" s="345"/>
      <c r="F126" s="345"/>
      <c r="G126" s="346"/>
    </row>
    <row r="127" spans="1:7" ht="15.75" customHeight="1" x14ac:dyDescent="0.2">
      <c r="B127" s="158"/>
      <c r="C127" s="152"/>
    </row>
    <row r="128" spans="1:7" ht="15.75" customHeight="1" x14ac:dyDescent="0.2">
      <c r="B128" s="158">
        <v>2</v>
      </c>
      <c r="C128" s="152" t="s">
        <v>390</v>
      </c>
    </row>
    <row r="129" spans="1:7" ht="15.75" customHeight="1" thickBot="1" x14ac:dyDescent="0.25">
      <c r="B129" s="158"/>
      <c r="C129" s="152" t="s">
        <v>492</v>
      </c>
    </row>
    <row r="130" spans="1:7" ht="43.5" customHeight="1" thickBot="1" x14ac:dyDescent="0.25">
      <c r="B130" s="158"/>
      <c r="C130" s="344" t="s">
        <v>745</v>
      </c>
      <c r="D130" s="345"/>
      <c r="E130" s="345"/>
      <c r="F130" s="345"/>
      <c r="G130" s="346"/>
    </row>
    <row r="131" spans="1:7" ht="15.75" customHeight="1" x14ac:dyDescent="0.2">
      <c r="B131" s="158"/>
      <c r="C131" s="152"/>
    </row>
    <row r="132" spans="1:7" ht="15.75" customHeight="1" thickBot="1" x14ac:dyDescent="0.25">
      <c r="B132" s="158">
        <v>3</v>
      </c>
      <c r="C132" s="152" t="s">
        <v>179</v>
      </c>
    </row>
    <row r="133" spans="1:7" ht="43.5" customHeight="1" thickBot="1" x14ac:dyDescent="0.25">
      <c r="B133" s="158"/>
      <c r="C133" s="344" t="s">
        <v>698</v>
      </c>
      <c r="D133" s="345"/>
      <c r="E133" s="345"/>
      <c r="F133" s="345"/>
      <c r="G133" s="346"/>
    </row>
    <row r="134" spans="1:7" ht="15.75" customHeight="1" x14ac:dyDescent="0.2">
      <c r="B134" s="158"/>
      <c r="C134" s="152"/>
    </row>
    <row r="135" spans="1:7" ht="15.75" customHeight="1" thickBot="1" x14ac:dyDescent="0.25">
      <c r="B135" s="158">
        <v>4</v>
      </c>
      <c r="C135" s="152" t="s">
        <v>326</v>
      </c>
    </row>
    <row r="136" spans="1:7" ht="43.5" customHeight="1" thickBot="1" x14ac:dyDescent="0.25">
      <c r="B136" s="158"/>
      <c r="C136" s="344" t="s">
        <v>669</v>
      </c>
      <c r="D136" s="345"/>
      <c r="E136" s="345"/>
      <c r="F136" s="345"/>
      <c r="G136" s="346"/>
    </row>
    <row r="137" spans="1:7" ht="15.75" customHeight="1" x14ac:dyDescent="0.2">
      <c r="B137" s="158"/>
      <c r="C137" s="152"/>
    </row>
    <row r="138" spans="1:7" ht="15.75" customHeight="1" thickBot="1" x14ac:dyDescent="0.25">
      <c r="B138" s="158">
        <v>5</v>
      </c>
      <c r="C138" s="152" t="s">
        <v>493</v>
      </c>
    </row>
    <row r="139" spans="1:7" ht="43.5" customHeight="1" thickBot="1" x14ac:dyDescent="0.25">
      <c r="B139" s="158"/>
      <c r="C139" s="344" t="s">
        <v>670</v>
      </c>
      <c r="D139" s="345"/>
      <c r="E139" s="345"/>
      <c r="F139" s="345"/>
      <c r="G139" s="346"/>
    </row>
    <row r="140" spans="1:7" ht="15.75" customHeight="1" x14ac:dyDescent="0.2">
      <c r="B140" s="158"/>
      <c r="C140" s="152"/>
    </row>
    <row r="141" spans="1:7" ht="15.75" customHeight="1" thickBot="1" x14ac:dyDescent="0.25">
      <c r="B141" s="158">
        <v>6</v>
      </c>
      <c r="C141" s="152" t="s">
        <v>277</v>
      </c>
    </row>
    <row r="142" spans="1:7" ht="43.5" customHeight="1" thickBot="1" x14ac:dyDescent="0.25">
      <c r="B142" s="158"/>
      <c r="C142" s="344" t="s">
        <v>645</v>
      </c>
      <c r="D142" s="345"/>
      <c r="E142" s="345"/>
      <c r="F142" s="345"/>
      <c r="G142" s="346"/>
    </row>
    <row r="143" spans="1:7" ht="15.75" customHeight="1" x14ac:dyDescent="0.2">
      <c r="B143" s="158"/>
      <c r="C143" s="152"/>
    </row>
    <row r="144" spans="1:7" ht="15.75" customHeight="1" x14ac:dyDescent="0.25">
      <c r="A144" s="197" t="s">
        <v>327</v>
      </c>
      <c r="B144" s="190" t="s">
        <v>329</v>
      </c>
      <c r="C144" s="152"/>
    </row>
    <row r="145" spans="2:7" ht="15.75" customHeight="1" x14ac:dyDescent="0.2">
      <c r="B145" s="158"/>
      <c r="C145" s="152"/>
    </row>
    <row r="146" spans="2:7" ht="15.75" customHeight="1" thickBot="1" x14ac:dyDescent="0.25">
      <c r="B146" s="158">
        <v>1</v>
      </c>
      <c r="C146" s="152" t="s">
        <v>389</v>
      </c>
    </row>
    <row r="147" spans="2:7" ht="43.5" customHeight="1" thickBot="1" x14ac:dyDescent="0.25">
      <c r="B147" s="158"/>
      <c r="C147" s="344" t="s">
        <v>699</v>
      </c>
      <c r="D147" s="345"/>
      <c r="E147" s="345"/>
      <c r="F147" s="345"/>
      <c r="G147" s="346"/>
    </row>
    <row r="148" spans="2:7" ht="15.75" customHeight="1" x14ac:dyDescent="0.2">
      <c r="B148" s="158"/>
      <c r="C148" s="152"/>
    </row>
    <row r="149" spans="2:7" ht="15.75" customHeight="1" thickBot="1" x14ac:dyDescent="0.25">
      <c r="B149" s="158">
        <v>2</v>
      </c>
      <c r="C149" s="152" t="s">
        <v>494</v>
      </c>
    </row>
    <row r="150" spans="2:7" ht="43.5" customHeight="1" thickBot="1" x14ac:dyDescent="0.25">
      <c r="B150" s="158"/>
      <c r="C150" s="344" t="s">
        <v>700</v>
      </c>
      <c r="D150" s="345"/>
      <c r="E150" s="345"/>
      <c r="F150" s="345"/>
      <c r="G150" s="346"/>
    </row>
    <row r="151" spans="2:7" ht="15.75" customHeight="1" x14ac:dyDescent="0.2">
      <c r="B151" s="158"/>
      <c r="C151" s="152"/>
    </row>
    <row r="152" spans="2:7" ht="15.75" customHeight="1" thickBot="1" x14ac:dyDescent="0.25">
      <c r="B152" s="158">
        <v>3</v>
      </c>
      <c r="C152" s="152" t="s">
        <v>495</v>
      </c>
    </row>
    <row r="153" spans="2:7" ht="43.5" customHeight="1" thickBot="1" x14ac:dyDescent="0.25">
      <c r="B153" s="158"/>
      <c r="C153" s="344" t="s">
        <v>671</v>
      </c>
      <c r="D153" s="345"/>
      <c r="E153" s="345"/>
      <c r="F153" s="345"/>
      <c r="G153" s="346"/>
    </row>
    <row r="154" spans="2:7" ht="15.75" customHeight="1" x14ac:dyDescent="0.2">
      <c r="B154" s="158"/>
      <c r="C154" s="152"/>
    </row>
    <row r="155" spans="2:7" ht="15.75" customHeight="1" thickBot="1" x14ac:dyDescent="0.25">
      <c r="B155" s="158">
        <v>4</v>
      </c>
      <c r="C155" s="152" t="s">
        <v>331</v>
      </c>
    </row>
    <row r="156" spans="2:7" ht="43.5" customHeight="1" thickBot="1" x14ac:dyDescent="0.25">
      <c r="B156" s="158"/>
      <c r="C156" s="344" t="s">
        <v>672</v>
      </c>
      <c r="D156" s="345"/>
      <c r="E156" s="345"/>
      <c r="F156" s="345"/>
      <c r="G156" s="346"/>
    </row>
    <row r="157" spans="2:7" ht="15.75" customHeight="1" x14ac:dyDescent="0.2">
      <c r="B157" s="158"/>
      <c r="C157" s="152"/>
    </row>
    <row r="158" spans="2:7" ht="15.75" customHeight="1" thickBot="1" x14ac:dyDescent="0.25">
      <c r="B158" s="158">
        <v>5</v>
      </c>
      <c r="C158" s="152" t="s">
        <v>496</v>
      </c>
    </row>
    <row r="159" spans="2:7" ht="43.5" customHeight="1" thickBot="1" x14ac:dyDescent="0.25">
      <c r="B159" s="158"/>
      <c r="C159" s="344" t="s">
        <v>701</v>
      </c>
      <c r="D159" s="345"/>
      <c r="E159" s="345"/>
      <c r="F159" s="345"/>
      <c r="G159" s="346"/>
    </row>
    <row r="160" spans="2:7" ht="15.75" customHeight="1" x14ac:dyDescent="0.2">
      <c r="B160" s="158"/>
      <c r="C160" s="152"/>
    </row>
    <row r="161" spans="1:7" ht="15.75" customHeight="1" thickBot="1" x14ac:dyDescent="0.25">
      <c r="B161" s="158">
        <v>6</v>
      </c>
      <c r="C161" s="152" t="s">
        <v>497</v>
      </c>
    </row>
    <row r="162" spans="1:7" ht="43.5" customHeight="1" thickBot="1" x14ac:dyDescent="0.25">
      <c r="B162" s="158"/>
      <c r="C162" s="344" t="s">
        <v>673</v>
      </c>
      <c r="D162" s="345"/>
      <c r="E162" s="345"/>
      <c r="F162" s="345"/>
      <c r="G162" s="346"/>
    </row>
    <row r="163" spans="1:7" ht="15.75" customHeight="1" x14ac:dyDescent="0.2">
      <c r="B163" s="158"/>
      <c r="C163" s="152"/>
    </row>
    <row r="164" spans="1:7" ht="15.75" customHeight="1" x14ac:dyDescent="0.25">
      <c r="A164" s="197" t="s">
        <v>332</v>
      </c>
      <c r="B164" s="190" t="s">
        <v>333</v>
      </c>
      <c r="C164" s="152"/>
    </row>
    <row r="165" spans="1:7" ht="15.75" customHeight="1" x14ac:dyDescent="0.2">
      <c r="B165" s="158"/>
      <c r="C165" s="152"/>
    </row>
    <row r="166" spans="1:7" ht="15.75" customHeight="1" thickBot="1" x14ac:dyDescent="0.25">
      <c r="B166" s="158">
        <v>1</v>
      </c>
      <c r="C166" s="152" t="s">
        <v>498</v>
      </c>
    </row>
    <row r="167" spans="1:7" ht="43.5" customHeight="1" thickBot="1" x14ac:dyDescent="0.25">
      <c r="B167" s="158"/>
      <c r="C167" s="344" t="s">
        <v>674</v>
      </c>
      <c r="D167" s="345"/>
      <c r="E167" s="345"/>
      <c r="F167" s="345"/>
      <c r="G167" s="346"/>
    </row>
    <row r="168" spans="1:7" ht="15.75" customHeight="1" x14ac:dyDescent="0.2">
      <c r="B168" s="158"/>
      <c r="C168" s="152"/>
    </row>
    <row r="169" spans="1:7" ht="15.75" customHeight="1" thickBot="1" x14ac:dyDescent="0.25">
      <c r="B169" s="158">
        <v>2</v>
      </c>
      <c r="C169" s="152" t="s">
        <v>499</v>
      </c>
    </row>
    <row r="170" spans="1:7" ht="43.5" customHeight="1" thickBot="1" x14ac:dyDescent="0.25">
      <c r="B170" s="158"/>
      <c r="C170" s="344" t="s">
        <v>746</v>
      </c>
      <c r="D170" s="345"/>
      <c r="E170" s="345"/>
      <c r="F170" s="345"/>
      <c r="G170" s="346"/>
    </row>
    <row r="171" spans="1:7" ht="15.75" customHeight="1" x14ac:dyDescent="0.2">
      <c r="B171" s="158"/>
      <c r="C171" s="152"/>
    </row>
    <row r="172" spans="1:7" ht="15.75" customHeight="1" thickBot="1" x14ac:dyDescent="0.25">
      <c r="B172" s="158">
        <v>3</v>
      </c>
      <c r="C172" s="152" t="s">
        <v>500</v>
      </c>
    </row>
    <row r="173" spans="1:7" ht="43.5" customHeight="1" thickBot="1" x14ac:dyDescent="0.25">
      <c r="B173" s="158"/>
      <c r="C173" s="344" t="s">
        <v>675</v>
      </c>
      <c r="D173" s="345"/>
      <c r="E173" s="345"/>
      <c r="F173" s="345"/>
      <c r="G173" s="346"/>
    </row>
    <row r="174" spans="1:7" ht="15.75" customHeight="1" x14ac:dyDescent="0.2">
      <c r="B174" s="158"/>
      <c r="C174" s="152"/>
    </row>
    <row r="175" spans="1:7" ht="15.75" customHeight="1" thickBot="1" x14ac:dyDescent="0.25">
      <c r="B175" s="158">
        <v>4</v>
      </c>
      <c r="C175" s="152" t="s">
        <v>501</v>
      </c>
    </row>
    <row r="176" spans="1:7" ht="43.5" customHeight="1" thickBot="1" x14ac:dyDescent="0.25">
      <c r="B176" s="158"/>
      <c r="C176" s="344" t="s">
        <v>676</v>
      </c>
      <c r="D176" s="345"/>
      <c r="E176" s="345"/>
      <c r="F176" s="345"/>
      <c r="G176" s="346"/>
    </row>
    <row r="177" spans="1:7" ht="15.75" customHeight="1" x14ac:dyDescent="0.2">
      <c r="B177" s="158"/>
      <c r="C177" s="152"/>
    </row>
    <row r="178" spans="1:7" ht="15.75" customHeight="1" x14ac:dyDescent="0.25">
      <c r="A178" s="197" t="s">
        <v>340</v>
      </c>
      <c r="B178" s="190" t="s">
        <v>341</v>
      </c>
      <c r="C178" s="152"/>
    </row>
    <row r="179" spans="1:7" ht="15.75" customHeight="1" x14ac:dyDescent="0.2">
      <c r="B179" s="158"/>
      <c r="C179" s="152"/>
    </row>
    <row r="180" spans="1:7" ht="15.75" customHeight="1" thickBot="1" x14ac:dyDescent="0.25">
      <c r="B180" s="158">
        <v>1</v>
      </c>
      <c r="C180" s="152" t="s">
        <v>502</v>
      </c>
    </row>
    <row r="181" spans="1:7" ht="43.5" customHeight="1" thickBot="1" x14ac:dyDescent="0.25">
      <c r="B181" s="158"/>
      <c r="C181" s="344" t="s">
        <v>677</v>
      </c>
      <c r="D181" s="345"/>
      <c r="E181" s="345"/>
      <c r="F181" s="345"/>
      <c r="G181" s="346"/>
    </row>
    <row r="182" spans="1:7" ht="15.75" customHeight="1" x14ac:dyDescent="0.2">
      <c r="B182" s="158"/>
      <c r="C182" s="152"/>
    </row>
    <row r="183" spans="1:7" ht="15.75" customHeight="1" thickBot="1" x14ac:dyDescent="0.25">
      <c r="B183" s="158">
        <v>2</v>
      </c>
      <c r="C183" s="152" t="s">
        <v>503</v>
      </c>
    </row>
    <row r="184" spans="1:7" ht="43.5" customHeight="1" thickBot="1" x14ac:dyDescent="0.25">
      <c r="B184" s="158"/>
      <c r="C184" s="344" t="s">
        <v>678</v>
      </c>
      <c r="D184" s="345"/>
      <c r="E184" s="345"/>
      <c r="F184" s="345"/>
      <c r="G184" s="346"/>
    </row>
    <row r="185" spans="1:7" ht="15.75" customHeight="1" x14ac:dyDescent="0.2">
      <c r="B185" s="158"/>
      <c r="C185" s="152"/>
    </row>
    <row r="186" spans="1:7" ht="15.75" customHeight="1" x14ac:dyDescent="0.2">
      <c r="B186" s="158">
        <v>3</v>
      </c>
      <c r="C186" s="152" t="s">
        <v>391</v>
      </c>
    </row>
    <row r="187" spans="1:7" ht="15.75" customHeight="1" thickBot="1" x14ac:dyDescent="0.25">
      <c r="B187" s="158"/>
      <c r="C187" s="152" t="s">
        <v>504</v>
      </c>
    </row>
    <row r="188" spans="1:7" ht="43.5" customHeight="1" thickBot="1" x14ac:dyDescent="0.25">
      <c r="B188" s="158"/>
      <c r="C188" s="344" t="s">
        <v>679</v>
      </c>
      <c r="D188" s="345"/>
      <c r="E188" s="345"/>
      <c r="F188" s="345"/>
      <c r="G188" s="346"/>
    </row>
    <row r="189" spans="1:7" ht="15.75" customHeight="1" x14ac:dyDescent="0.2">
      <c r="B189" s="158"/>
      <c r="C189" s="152"/>
    </row>
    <row r="190" spans="1:7" ht="15.75" customHeight="1" x14ac:dyDescent="0.2">
      <c r="B190" s="158">
        <v>4</v>
      </c>
      <c r="C190" s="152" t="s">
        <v>392</v>
      </c>
    </row>
    <row r="191" spans="1:7" ht="15.75" customHeight="1" thickBot="1" x14ac:dyDescent="0.25">
      <c r="B191" s="158"/>
      <c r="C191" s="152" t="s">
        <v>505</v>
      </c>
    </row>
    <row r="192" spans="1:7" ht="43.5" customHeight="1" thickBot="1" x14ac:dyDescent="0.25">
      <c r="B192" s="158"/>
      <c r="C192" s="344" t="s">
        <v>680</v>
      </c>
      <c r="D192" s="345"/>
      <c r="E192" s="345"/>
      <c r="F192" s="345"/>
      <c r="G192" s="346"/>
    </row>
    <row r="193" spans="1:7" ht="15.75" customHeight="1" x14ac:dyDescent="0.2">
      <c r="B193" s="158"/>
      <c r="C193" s="152"/>
    </row>
    <row r="194" spans="1:7" ht="15.75" customHeight="1" thickBot="1" x14ac:dyDescent="0.25">
      <c r="B194" s="158">
        <v>5</v>
      </c>
      <c r="C194" s="152" t="s">
        <v>506</v>
      </c>
    </row>
    <row r="195" spans="1:7" ht="43.5" customHeight="1" thickBot="1" x14ac:dyDescent="0.25">
      <c r="B195" s="158"/>
      <c r="C195" s="344" t="s">
        <v>702</v>
      </c>
      <c r="D195" s="345"/>
      <c r="E195" s="345"/>
      <c r="F195" s="345"/>
      <c r="G195" s="346"/>
    </row>
    <row r="196" spans="1:7" ht="15.75" customHeight="1" x14ac:dyDescent="0.2">
      <c r="B196" s="158"/>
      <c r="C196" s="152"/>
    </row>
    <row r="197" spans="1:7" ht="15.75" customHeight="1" thickBot="1" x14ac:dyDescent="0.25">
      <c r="B197" s="158">
        <v>6</v>
      </c>
      <c r="C197" s="152" t="s">
        <v>507</v>
      </c>
    </row>
    <row r="198" spans="1:7" ht="43.5" customHeight="1" thickBot="1" x14ac:dyDescent="0.25">
      <c r="B198" s="158"/>
      <c r="C198" s="344" t="s">
        <v>703</v>
      </c>
      <c r="D198" s="345"/>
      <c r="E198" s="345"/>
      <c r="F198" s="345"/>
      <c r="G198" s="346"/>
    </row>
    <row r="199" spans="1:7" ht="15.75" customHeight="1" x14ac:dyDescent="0.2">
      <c r="B199" s="158"/>
      <c r="C199" s="152"/>
    </row>
    <row r="200" spans="1:7" ht="15.75" customHeight="1" thickBot="1" x14ac:dyDescent="0.25">
      <c r="B200" s="158">
        <v>7</v>
      </c>
      <c r="C200" s="152" t="s">
        <v>508</v>
      </c>
    </row>
    <row r="201" spans="1:7" ht="43.5" customHeight="1" thickBot="1" x14ac:dyDescent="0.25">
      <c r="B201" s="158"/>
      <c r="C201" s="344" t="s">
        <v>704</v>
      </c>
      <c r="D201" s="345"/>
      <c r="E201" s="345"/>
      <c r="F201" s="345"/>
      <c r="G201" s="346"/>
    </row>
    <row r="202" spans="1:7" ht="15.75" customHeight="1" x14ac:dyDescent="0.2">
      <c r="B202" s="158"/>
      <c r="C202" s="152"/>
    </row>
    <row r="203" spans="1:7" ht="15.75" customHeight="1" x14ac:dyDescent="0.25">
      <c r="A203" s="197" t="s">
        <v>343</v>
      </c>
      <c r="B203" s="190" t="s">
        <v>344</v>
      </c>
      <c r="C203" s="152"/>
    </row>
    <row r="204" spans="1:7" ht="15.75" customHeight="1" x14ac:dyDescent="0.2">
      <c r="B204" s="158"/>
      <c r="C204" s="152"/>
    </row>
    <row r="205" spans="1:7" ht="15.75" customHeight="1" thickBot="1" x14ac:dyDescent="0.25">
      <c r="B205" s="158">
        <v>1</v>
      </c>
      <c r="C205" s="152" t="s">
        <v>180</v>
      </c>
    </row>
    <row r="206" spans="1:7" ht="43.5" customHeight="1" thickBot="1" x14ac:dyDescent="0.25">
      <c r="B206" s="158"/>
      <c r="C206" s="344" t="s">
        <v>705</v>
      </c>
      <c r="D206" s="345"/>
      <c r="E206" s="345"/>
      <c r="F206" s="345"/>
      <c r="G206" s="346"/>
    </row>
    <row r="207" spans="1:7" ht="15.75" customHeight="1" x14ac:dyDescent="0.2">
      <c r="B207" s="158"/>
      <c r="C207" s="152"/>
    </row>
    <row r="208" spans="1:7" ht="15.75" customHeight="1" thickBot="1" x14ac:dyDescent="0.25">
      <c r="B208" s="158">
        <v>2</v>
      </c>
      <c r="C208" s="152" t="s">
        <v>345</v>
      </c>
    </row>
    <row r="209" spans="2:7" ht="43.5" customHeight="1" thickBot="1" x14ac:dyDescent="0.25">
      <c r="B209" s="158"/>
      <c r="C209" s="344" t="s">
        <v>681</v>
      </c>
      <c r="D209" s="345"/>
      <c r="E209" s="345"/>
      <c r="F209" s="345"/>
      <c r="G209" s="346"/>
    </row>
    <row r="210" spans="2:7" ht="15.75" customHeight="1" x14ac:dyDescent="0.2">
      <c r="B210" s="158"/>
      <c r="C210" s="152"/>
    </row>
    <row r="211" spans="2:7" ht="15.75" customHeight="1" thickBot="1" x14ac:dyDescent="0.25">
      <c r="B211" s="158">
        <v>3</v>
      </c>
      <c r="C211" s="152" t="s">
        <v>509</v>
      </c>
    </row>
    <row r="212" spans="2:7" ht="43.5" customHeight="1" thickBot="1" x14ac:dyDescent="0.25">
      <c r="B212" s="158"/>
      <c r="C212" s="344" t="s">
        <v>706</v>
      </c>
      <c r="D212" s="345"/>
      <c r="E212" s="345"/>
      <c r="F212" s="345"/>
      <c r="G212" s="346"/>
    </row>
    <row r="213" spans="2:7" ht="15.75" customHeight="1" x14ac:dyDescent="0.2">
      <c r="B213" s="158"/>
      <c r="C213" s="152"/>
    </row>
    <row r="214" spans="2:7" ht="15.75" customHeight="1" x14ac:dyDescent="0.2">
      <c r="B214" s="158">
        <v>4</v>
      </c>
      <c r="C214" s="152" t="s">
        <v>393</v>
      </c>
    </row>
    <row r="215" spans="2:7" ht="15.75" customHeight="1" thickBot="1" x14ac:dyDescent="0.25">
      <c r="B215" s="158"/>
      <c r="C215" s="152" t="s">
        <v>510</v>
      </c>
    </row>
    <row r="216" spans="2:7" ht="43.5" customHeight="1" thickBot="1" x14ac:dyDescent="0.25">
      <c r="B216" s="158"/>
      <c r="C216" s="344" t="s">
        <v>747</v>
      </c>
      <c r="D216" s="345"/>
      <c r="E216" s="345"/>
      <c r="F216" s="345"/>
      <c r="G216" s="346"/>
    </row>
    <row r="217" spans="2:7" ht="15.75" customHeight="1" x14ac:dyDescent="0.2">
      <c r="B217" s="158"/>
      <c r="C217" s="152"/>
    </row>
    <row r="218" spans="2:7" ht="15.75" customHeight="1" x14ac:dyDescent="0.2">
      <c r="B218" s="158">
        <v>5</v>
      </c>
      <c r="C218" s="152" t="s">
        <v>394</v>
      </c>
    </row>
    <row r="219" spans="2:7" ht="15.75" customHeight="1" thickBot="1" x14ac:dyDescent="0.25">
      <c r="B219" s="158"/>
      <c r="C219" s="152" t="s">
        <v>504</v>
      </c>
    </row>
    <row r="220" spans="2:7" ht="43.5" customHeight="1" thickBot="1" x14ac:dyDescent="0.25">
      <c r="B220" s="158"/>
      <c r="C220" s="344" t="s">
        <v>682</v>
      </c>
      <c r="D220" s="345"/>
      <c r="E220" s="345"/>
      <c r="F220" s="345"/>
      <c r="G220" s="346"/>
    </row>
    <row r="221" spans="2:7" ht="15.75" customHeight="1" x14ac:dyDescent="0.2">
      <c r="B221" s="158"/>
      <c r="C221" s="152"/>
    </row>
    <row r="222" spans="2:7" ht="15.75" customHeight="1" thickBot="1" x14ac:dyDescent="0.25">
      <c r="B222" s="158">
        <v>6</v>
      </c>
      <c r="C222" s="152" t="s">
        <v>511</v>
      </c>
    </row>
    <row r="223" spans="2:7" ht="43.5" customHeight="1" thickBot="1" x14ac:dyDescent="0.25">
      <c r="B223" s="158"/>
      <c r="C223" s="344" t="s">
        <v>707</v>
      </c>
      <c r="D223" s="345"/>
      <c r="E223" s="345"/>
      <c r="F223" s="345"/>
      <c r="G223" s="346"/>
    </row>
    <row r="224" spans="2:7" ht="15.75" customHeight="1" x14ac:dyDescent="0.2">
      <c r="B224" s="158"/>
      <c r="C224" s="152"/>
    </row>
    <row r="225" spans="1:7" ht="15.75" customHeight="1" x14ac:dyDescent="0.25">
      <c r="A225" s="197" t="s">
        <v>349</v>
      </c>
      <c r="B225" s="190" t="s">
        <v>350</v>
      </c>
      <c r="C225" s="152"/>
    </row>
    <row r="226" spans="1:7" ht="15.75" customHeight="1" x14ac:dyDescent="0.2">
      <c r="B226" s="158"/>
      <c r="C226" s="152"/>
    </row>
    <row r="227" spans="1:7" ht="15.75" customHeight="1" x14ac:dyDescent="0.2">
      <c r="B227" s="158">
        <v>1</v>
      </c>
      <c r="C227" s="152" t="s">
        <v>395</v>
      </c>
    </row>
    <row r="228" spans="1:7" ht="15.75" customHeight="1" thickBot="1" x14ac:dyDescent="0.25">
      <c r="B228" s="158"/>
      <c r="C228" s="152" t="s">
        <v>504</v>
      </c>
    </row>
    <row r="229" spans="1:7" ht="43.5" customHeight="1" thickBot="1" x14ac:dyDescent="0.25">
      <c r="B229" s="158"/>
      <c r="C229" s="344" t="s">
        <v>683</v>
      </c>
      <c r="D229" s="345"/>
      <c r="E229" s="345"/>
      <c r="F229" s="345"/>
      <c r="G229" s="346"/>
    </row>
    <row r="230" spans="1:7" ht="15.75" customHeight="1" x14ac:dyDescent="0.2">
      <c r="B230" s="158"/>
      <c r="C230" s="152"/>
    </row>
    <row r="231" spans="1:7" ht="15.75" customHeight="1" thickBot="1" x14ac:dyDescent="0.25">
      <c r="B231" s="158">
        <v>2</v>
      </c>
      <c r="C231" s="152" t="s">
        <v>512</v>
      </c>
    </row>
    <row r="232" spans="1:7" ht="43.5" customHeight="1" thickBot="1" x14ac:dyDescent="0.25">
      <c r="B232" s="158"/>
      <c r="C232" s="344" t="s">
        <v>684</v>
      </c>
      <c r="D232" s="345"/>
      <c r="E232" s="345"/>
      <c r="F232" s="345"/>
      <c r="G232" s="346"/>
    </row>
    <row r="233" spans="1:7" ht="15.75" customHeight="1" x14ac:dyDescent="0.2">
      <c r="B233" s="158"/>
      <c r="C233" s="152"/>
    </row>
    <row r="234" spans="1:7" ht="15.75" customHeight="1" thickBot="1" x14ac:dyDescent="0.25">
      <c r="B234" s="158">
        <v>3</v>
      </c>
      <c r="C234" s="152" t="s">
        <v>181</v>
      </c>
    </row>
    <row r="235" spans="1:7" ht="43.5" customHeight="1" thickBot="1" x14ac:dyDescent="0.25">
      <c r="B235" s="158"/>
      <c r="C235" s="344" t="s">
        <v>708</v>
      </c>
      <c r="D235" s="345"/>
      <c r="E235" s="345"/>
      <c r="F235" s="345"/>
      <c r="G235" s="346"/>
    </row>
    <row r="236" spans="1:7" ht="15.75" customHeight="1" x14ac:dyDescent="0.2">
      <c r="B236" s="158"/>
      <c r="C236" s="152"/>
    </row>
    <row r="237" spans="1:7" ht="15.75" customHeight="1" thickBot="1" x14ac:dyDescent="0.25">
      <c r="B237" s="158">
        <v>4</v>
      </c>
      <c r="C237" s="152" t="s">
        <v>351</v>
      </c>
    </row>
    <row r="238" spans="1:7" ht="43.5" customHeight="1" thickBot="1" x14ac:dyDescent="0.25">
      <c r="B238" s="158"/>
      <c r="C238" s="344" t="s">
        <v>709</v>
      </c>
      <c r="D238" s="345"/>
      <c r="E238" s="345"/>
      <c r="F238" s="345"/>
      <c r="G238" s="346"/>
    </row>
    <row r="239" spans="1:7" ht="15.75" customHeight="1" x14ac:dyDescent="0.2">
      <c r="B239" s="158"/>
      <c r="C239" s="152"/>
    </row>
    <row r="240" spans="1:7" ht="15.75" customHeight="1" thickBot="1" x14ac:dyDescent="0.25">
      <c r="B240" s="158">
        <v>5</v>
      </c>
      <c r="C240" s="152" t="s">
        <v>513</v>
      </c>
    </row>
    <row r="241" spans="1:7" ht="43.5" customHeight="1" thickBot="1" x14ac:dyDescent="0.25">
      <c r="B241" s="158"/>
      <c r="C241" s="344" t="s">
        <v>685</v>
      </c>
      <c r="D241" s="345"/>
      <c r="E241" s="345"/>
      <c r="F241" s="345"/>
      <c r="G241" s="346"/>
    </row>
    <row r="242" spans="1:7" ht="15.75" customHeight="1" x14ac:dyDescent="0.2">
      <c r="B242" s="158"/>
      <c r="C242" s="152"/>
    </row>
    <row r="243" spans="1:7" ht="15.75" customHeight="1" thickBot="1" x14ac:dyDescent="0.25">
      <c r="B243" s="158">
        <v>6</v>
      </c>
      <c r="C243" s="152" t="s">
        <v>514</v>
      </c>
    </row>
    <row r="244" spans="1:7" ht="43.5" customHeight="1" thickBot="1" x14ac:dyDescent="0.25">
      <c r="B244" s="158"/>
      <c r="C244" s="344" t="s">
        <v>686</v>
      </c>
      <c r="D244" s="345"/>
      <c r="E244" s="345"/>
      <c r="F244" s="345"/>
      <c r="G244" s="346"/>
    </row>
    <row r="245" spans="1:7" ht="15.75" customHeight="1" x14ac:dyDescent="0.2">
      <c r="B245" s="158"/>
      <c r="C245" s="152"/>
    </row>
    <row r="246" spans="1:7" ht="15.75" customHeight="1" x14ac:dyDescent="0.2">
      <c r="B246" s="158">
        <v>7</v>
      </c>
      <c r="C246" s="152" t="s">
        <v>396</v>
      </c>
    </row>
    <row r="247" spans="1:7" ht="15.75" customHeight="1" thickBot="1" x14ac:dyDescent="0.25">
      <c r="B247" s="158"/>
      <c r="C247" s="152" t="s">
        <v>515</v>
      </c>
    </row>
    <row r="248" spans="1:7" ht="43.5" customHeight="1" thickBot="1" x14ac:dyDescent="0.25">
      <c r="B248" s="158"/>
      <c r="C248" s="344" t="s">
        <v>710</v>
      </c>
      <c r="D248" s="345"/>
      <c r="E248" s="345"/>
      <c r="F248" s="345"/>
      <c r="G248" s="346"/>
    </row>
    <row r="249" spans="1:7" ht="15.75" customHeight="1" x14ac:dyDescent="0.2">
      <c r="B249" s="158"/>
      <c r="C249" s="152"/>
    </row>
    <row r="250" spans="1:7" ht="15.75" customHeight="1" x14ac:dyDescent="0.25">
      <c r="A250" s="197" t="s">
        <v>353</v>
      </c>
      <c r="B250" s="190" t="s">
        <v>354</v>
      </c>
      <c r="C250" s="152"/>
    </row>
    <row r="251" spans="1:7" ht="15.75" customHeight="1" x14ac:dyDescent="0.2">
      <c r="B251" s="158"/>
      <c r="C251" s="152"/>
    </row>
    <row r="252" spans="1:7" ht="15.75" customHeight="1" thickBot="1" x14ac:dyDescent="0.25">
      <c r="B252" s="158">
        <v>1</v>
      </c>
      <c r="C252" s="152" t="s">
        <v>355</v>
      </c>
    </row>
    <row r="253" spans="1:7" ht="43.5" customHeight="1" thickBot="1" x14ac:dyDescent="0.25">
      <c r="B253" s="158"/>
      <c r="C253" s="344" t="s">
        <v>687</v>
      </c>
      <c r="D253" s="345"/>
      <c r="E253" s="345"/>
      <c r="F253" s="345"/>
      <c r="G253" s="346"/>
    </row>
    <row r="254" spans="1:7" ht="15.75" customHeight="1" x14ac:dyDescent="0.2">
      <c r="B254" s="158"/>
      <c r="C254" s="152"/>
    </row>
    <row r="255" spans="1:7" ht="15.75" customHeight="1" thickBot="1" x14ac:dyDescent="0.25">
      <c r="B255" s="158">
        <v>2</v>
      </c>
      <c r="C255" s="152" t="s">
        <v>516</v>
      </c>
    </row>
    <row r="256" spans="1:7" ht="43.5" customHeight="1" thickBot="1" x14ac:dyDescent="0.25">
      <c r="B256" s="158"/>
      <c r="C256" s="344" t="s">
        <v>711</v>
      </c>
      <c r="D256" s="345"/>
      <c r="E256" s="345"/>
      <c r="F256" s="345"/>
      <c r="G256" s="346"/>
    </row>
    <row r="257" spans="2:7" ht="15.75" customHeight="1" x14ac:dyDescent="0.2">
      <c r="B257" s="158"/>
      <c r="C257" s="152"/>
    </row>
    <row r="258" spans="2:7" ht="15.75" customHeight="1" thickBot="1" x14ac:dyDescent="0.25">
      <c r="B258" s="158">
        <v>3</v>
      </c>
      <c r="C258" s="152" t="s">
        <v>517</v>
      </c>
    </row>
    <row r="259" spans="2:7" ht="43.5" customHeight="1" thickBot="1" x14ac:dyDescent="0.25">
      <c r="B259" s="158"/>
      <c r="C259" s="344" t="s">
        <v>712</v>
      </c>
      <c r="D259" s="345"/>
      <c r="E259" s="345"/>
      <c r="F259" s="345"/>
      <c r="G259" s="346"/>
    </row>
    <row r="260" spans="2:7" ht="15.75" customHeight="1" x14ac:dyDescent="0.2">
      <c r="B260" s="158"/>
      <c r="C260" s="152"/>
    </row>
    <row r="261" spans="2:7" ht="15.75" customHeight="1" x14ac:dyDescent="0.2">
      <c r="B261" s="158">
        <v>4</v>
      </c>
      <c r="C261" s="152" t="s">
        <v>397</v>
      </c>
    </row>
    <row r="262" spans="2:7" ht="15.75" customHeight="1" thickBot="1" x14ac:dyDescent="0.25">
      <c r="B262" s="158"/>
      <c r="C262" s="152" t="s">
        <v>398</v>
      </c>
    </row>
    <row r="263" spans="2:7" ht="43.5" customHeight="1" thickBot="1" x14ac:dyDescent="0.25">
      <c r="B263" s="158"/>
      <c r="C263" s="344" t="s">
        <v>713</v>
      </c>
      <c r="D263" s="345"/>
      <c r="E263" s="345"/>
      <c r="F263" s="345"/>
      <c r="G263" s="346"/>
    </row>
    <row r="264" spans="2:7" ht="15.75" customHeight="1" x14ac:dyDescent="0.2">
      <c r="B264" s="158"/>
      <c r="C264" s="152"/>
    </row>
    <row r="265" spans="2:7" ht="15.75" customHeight="1" x14ac:dyDescent="0.2">
      <c r="B265" s="158">
        <v>5</v>
      </c>
      <c r="C265" s="152" t="s">
        <v>399</v>
      </c>
    </row>
    <row r="266" spans="2:7" ht="15.75" customHeight="1" thickBot="1" x14ac:dyDescent="0.25">
      <c r="B266" s="158"/>
      <c r="C266" s="152" t="s">
        <v>518</v>
      </c>
    </row>
    <row r="267" spans="2:7" ht="43.5" customHeight="1" thickBot="1" x14ac:dyDescent="0.25">
      <c r="B267" s="158"/>
      <c r="C267" s="344" t="s">
        <v>714</v>
      </c>
      <c r="D267" s="345"/>
      <c r="E267" s="345"/>
      <c r="F267" s="345"/>
      <c r="G267" s="346"/>
    </row>
    <row r="268" spans="2:7" ht="15.75" customHeight="1" x14ac:dyDescent="0.2">
      <c r="B268" s="158"/>
      <c r="C268" s="152"/>
    </row>
    <row r="269" spans="2:7" ht="15.75" customHeight="1" thickBot="1" x14ac:dyDescent="0.25">
      <c r="B269" s="158">
        <v>6</v>
      </c>
      <c r="C269" s="152" t="s">
        <v>519</v>
      </c>
    </row>
    <row r="270" spans="2:7" ht="43.5" customHeight="1" thickBot="1" x14ac:dyDescent="0.25">
      <c r="B270" s="158"/>
      <c r="C270" s="344" t="s">
        <v>720</v>
      </c>
      <c r="D270" s="345"/>
      <c r="E270" s="345"/>
      <c r="F270" s="345"/>
      <c r="G270" s="346"/>
    </row>
    <row r="271" spans="2:7" ht="15.75" customHeight="1" x14ac:dyDescent="0.2">
      <c r="B271" s="158"/>
      <c r="C271" s="152"/>
    </row>
    <row r="272" spans="2:7" ht="15.75" customHeight="1" thickBot="1" x14ac:dyDescent="0.25">
      <c r="B272" s="158">
        <v>7</v>
      </c>
      <c r="C272" s="152" t="s">
        <v>520</v>
      </c>
    </row>
    <row r="273" spans="1:7" ht="43.5" customHeight="1" thickBot="1" x14ac:dyDescent="0.25">
      <c r="B273" s="158"/>
      <c r="C273" s="344" t="s">
        <v>715</v>
      </c>
      <c r="D273" s="345"/>
      <c r="E273" s="345"/>
      <c r="F273" s="345"/>
      <c r="G273" s="346"/>
    </row>
    <row r="274" spans="1:7" ht="15.75" customHeight="1" x14ac:dyDescent="0.2">
      <c r="B274" s="158"/>
      <c r="C274" s="152"/>
    </row>
    <row r="275" spans="1:7" ht="15.75" customHeight="1" x14ac:dyDescent="0.25">
      <c r="A275" s="197" t="s">
        <v>362</v>
      </c>
      <c r="B275" s="190" t="s">
        <v>363</v>
      </c>
      <c r="C275" s="152"/>
    </row>
    <row r="276" spans="1:7" ht="15.75" customHeight="1" x14ac:dyDescent="0.2">
      <c r="B276" s="158"/>
      <c r="C276" s="152"/>
    </row>
    <row r="277" spans="1:7" ht="15.75" customHeight="1" thickBot="1" x14ac:dyDescent="0.25">
      <c r="A277" s="301"/>
      <c r="B277" s="303">
        <v>1</v>
      </c>
      <c r="C277" s="304" t="s">
        <v>623</v>
      </c>
      <c r="D277" s="301"/>
      <c r="E277" s="301"/>
      <c r="F277" s="301"/>
      <c r="G277" s="301"/>
    </row>
    <row r="278" spans="1:7" ht="43.5" customHeight="1" thickBot="1" x14ac:dyDescent="0.25">
      <c r="B278" s="158"/>
      <c r="C278" s="344" t="s">
        <v>688</v>
      </c>
      <c r="D278" s="345"/>
      <c r="E278" s="345"/>
      <c r="F278" s="345"/>
      <c r="G278" s="346"/>
    </row>
    <row r="279" spans="1:7" ht="15.75" customHeight="1" x14ac:dyDescent="0.2">
      <c r="B279" s="158"/>
      <c r="C279" s="152"/>
    </row>
    <row r="280" spans="1:7" ht="15.75" customHeight="1" thickBot="1" x14ac:dyDescent="0.25">
      <c r="B280" s="158">
        <v>2</v>
      </c>
      <c r="C280" s="152" t="s">
        <v>521</v>
      </c>
    </row>
    <row r="281" spans="1:7" ht="43.5" customHeight="1" thickBot="1" x14ac:dyDescent="0.25">
      <c r="B281" s="158"/>
      <c r="C281" s="344" t="s">
        <v>748</v>
      </c>
      <c r="D281" s="345"/>
      <c r="E281" s="345"/>
      <c r="F281" s="345"/>
      <c r="G281" s="346"/>
    </row>
    <row r="282" spans="1:7" ht="15.75" customHeight="1" x14ac:dyDescent="0.2">
      <c r="B282" s="158"/>
      <c r="C282" s="152"/>
    </row>
    <row r="283" spans="1:7" ht="15.75" customHeight="1" thickBot="1" x14ac:dyDescent="0.25">
      <c r="B283" s="158">
        <v>3</v>
      </c>
      <c r="C283" s="152" t="s">
        <v>522</v>
      </c>
    </row>
    <row r="284" spans="1:7" ht="43.5" customHeight="1" thickBot="1" x14ac:dyDescent="0.25">
      <c r="B284" s="158"/>
      <c r="C284" s="344" t="s">
        <v>749</v>
      </c>
      <c r="D284" s="345"/>
      <c r="E284" s="345"/>
      <c r="F284" s="345"/>
      <c r="G284" s="346"/>
    </row>
    <row r="285" spans="1:7" ht="15.75" customHeight="1" x14ac:dyDescent="0.2">
      <c r="B285" s="158"/>
      <c r="C285" s="152"/>
    </row>
    <row r="286" spans="1:7" ht="15.75" customHeight="1" thickBot="1" x14ac:dyDescent="0.25">
      <c r="B286" s="158">
        <v>4</v>
      </c>
      <c r="C286" s="152" t="s">
        <v>523</v>
      </c>
    </row>
    <row r="287" spans="1:7" ht="43.5" customHeight="1" thickBot="1" x14ac:dyDescent="0.25">
      <c r="B287" s="158"/>
      <c r="C287" s="344" t="s">
        <v>689</v>
      </c>
      <c r="D287" s="345"/>
      <c r="E287" s="345"/>
      <c r="F287" s="345"/>
      <c r="G287" s="346"/>
    </row>
    <row r="288" spans="1:7" ht="15.75" customHeight="1" x14ac:dyDescent="0.2">
      <c r="B288" s="158"/>
      <c r="C288" s="152"/>
    </row>
    <row r="289" spans="1:7" ht="15.75" customHeight="1" thickBot="1" x14ac:dyDescent="0.25">
      <c r="B289" s="158">
        <v>5</v>
      </c>
      <c r="C289" s="152" t="s">
        <v>524</v>
      </c>
    </row>
    <row r="290" spans="1:7" ht="43.5" customHeight="1" thickBot="1" x14ac:dyDescent="0.25">
      <c r="B290" s="158"/>
      <c r="C290" s="344" t="s">
        <v>690</v>
      </c>
      <c r="D290" s="345"/>
      <c r="E290" s="345"/>
      <c r="F290" s="345"/>
      <c r="G290" s="346"/>
    </row>
    <row r="291" spans="1:7" ht="15.75" customHeight="1" x14ac:dyDescent="0.2">
      <c r="B291" s="158"/>
      <c r="C291" s="152"/>
    </row>
    <row r="292" spans="1:7" ht="15.75" customHeight="1" x14ac:dyDescent="0.2">
      <c r="B292" s="158">
        <v>6</v>
      </c>
      <c r="C292" s="152" t="s">
        <v>400</v>
      </c>
    </row>
    <row r="293" spans="1:7" ht="15.75" customHeight="1" thickBot="1" x14ac:dyDescent="0.25">
      <c r="B293" s="158"/>
      <c r="C293" s="152" t="s">
        <v>525</v>
      </c>
    </row>
    <row r="294" spans="1:7" ht="43.5" customHeight="1" thickBot="1" x14ac:dyDescent="0.25">
      <c r="B294" s="158"/>
      <c r="C294" s="344" t="s">
        <v>721</v>
      </c>
      <c r="D294" s="345"/>
      <c r="E294" s="345"/>
      <c r="F294" s="345"/>
      <c r="G294" s="346"/>
    </row>
    <row r="295" spans="1:7" ht="15.75" customHeight="1" x14ac:dyDescent="0.2">
      <c r="B295" s="158"/>
      <c r="C295" s="152"/>
    </row>
    <row r="296" spans="1:7" ht="15.75" customHeight="1" x14ac:dyDescent="0.25">
      <c r="A296" s="197" t="s">
        <v>364</v>
      </c>
      <c r="B296" s="190" t="s">
        <v>1</v>
      </c>
      <c r="C296" s="152"/>
    </row>
    <row r="297" spans="1:7" ht="15.75" customHeight="1" x14ac:dyDescent="0.2">
      <c r="B297" s="158"/>
      <c r="C297" s="152"/>
    </row>
    <row r="298" spans="1:7" ht="15.75" customHeight="1" thickBot="1" x14ac:dyDescent="0.25">
      <c r="B298" s="158">
        <v>1</v>
      </c>
      <c r="C298" s="152" t="s">
        <v>526</v>
      </c>
    </row>
    <row r="299" spans="1:7" ht="43.5" customHeight="1" thickBot="1" x14ac:dyDescent="0.25">
      <c r="B299" s="158"/>
      <c r="C299" s="344" t="s">
        <v>716</v>
      </c>
      <c r="D299" s="345"/>
      <c r="E299" s="345"/>
      <c r="F299" s="345"/>
      <c r="G299" s="346"/>
    </row>
    <row r="300" spans="1:7" ht="15.75" customHeight="1" x14ac:dyDescent="0.2">
      <c r="B300" s="158"/>
      <c r="C300" s="152"/>
    </row>
    <row r="301" spans="1:7" ht="15.75" customHeight="1" thickBot="1" x14ac:dyDescent="0.25">
      <c r="B301" s="158">
        <v>2</v>
      </c>
      <c r="C301" s="152" t="s">
        <v>365</v>
      </c>
    </row>
    <row r="302" spans="1:7" ht="43.5" customHeight="1" thickBot="1" x14ac:dyDescent="0.25">
      <c r="B302" s="158"/>
      <c r="C302" s="344" t="s">
        <v>717</v>
      </c>
      <c r="D302" s="345"/>
      <c r="E302" s="345"/>
      <c r="F302" s="345"/>
      <c r="G302" s="346"/>
    </row>
    <row r="303" spans="1:7" ht="15.75" customHeight="1" x14ac:dyDescent="0.2">
      <c r="B303" s="158"/>
      <c r="C303" s="152"/>
    </row>
    <row r="304" spans="1:7" ht="15.75" customHeight="1" thickBot="1" x14ac:dyDescent="0.25">
      <c r="B304" s="158">
        <v>3</v>
      </c>
      <c r="C304" s="152" t="s">
        <v>527</v>
      </c>
    </row>
    <row r="305" spans="1:7" ht="43.5" customHeight="1" thickBot="1" x14ac:dyDescent="0.25">
      <c r="B305" s="158"/>
      <c r="C305" s="344" t="s">
        <v>743</v>
      </c>
      <c r="D305" s="345"/>
      <c r="E305" s="345"/>
      <c r="F305" s="345"/>
      <c r="G305" s="346"/>
    </row>
    <row r="306" spans="1:7" ht="15.75" customHeight="1" x14ac:dyDescent="0.2">
      <c r="B306" s="158"/>
      <c r="C306" s="152"/>
    </row>
    <row r="307" spans="1:7" ht="15.75" customHeight="1" thickBot="1" x14ac:dyDescent="0.25">
      <c r="B307" s="158">
        <v>4</v>
      </c>
      <c r="C307" s="152" t="s">
        <v>528</v>
      </c>
    </row>
    <row r="308" spans="1:7" ht="43.5" customHeight="1" thickBot="1" x14ac:dyDescent="0.25">
      <c r="B308" s="158"/>
      <c r="C308" s="344" t="s">
        <v>738</v>
      </c>
      <c r="D308" s="345"/>
      <c r="E308" s="345"/>
      <c r="F308" s="345"/>
      <c r="G308" s="346"/>
    </row>
    <row r="309" spans="1:7" ht="15.75" customHeight="1" x14ac:dyDescent="0.2">
      <c r="B309" s="158"/>
      <c r="C309" s="152"/>
    </row>
    <row r="310" spans="1:7" ht="15.75" customHeight="1" thickBot="1" x14ac:dyDescent="0.25">
      <c r="B310" s="158">
        <v>5</v>
      </c>
      <c r="C310" s="152" t="s">
        <v>563</v>
      </c>
    </row>
    <row r="311" spans="1:7" ht="43.5" customHeight="1" thickBot="1" x14ac:dyDescent="0.25">
      <c r="B311" s="158"/>
      <c r="C311" s="344" t="s">
        <v>718</v>
      </c>
      <c r="D311" s="345"/>
      <c r="E311" s="345"/>
      <c r="F311" s="345"/>
      <c r="G311" s="346"/>
    </row>
    <row r="312" spans="1:7" ht="15.75" customHeight="1" x14ac:dyDescent="0.2">
      <c r="B312" s="158"/>
      <c r="C312" s="152"/>
    </row>
    <row r="313" spans="1:7" ht="15.75" customHeight="1" thickBot="1" x14ac:dyDescent="0.25">
      <c r="B313" s="158">
        <v>6</v>
      </c>
      <c r="C313" s="152" t="s">
        <v>564</v>
      </c>
    </row>
    <row r="314" spans="1:7" ht="43.5" customHeight="1" thickBot="1" x14ac:dyDescent="0.25">
      <c r="B314" s="158"/>
      <c r="C314" s="344" t="s">
        <v>750</v>
      </c>
      <c r="D314" s="345"/>
      <c r="E314" s="345"/>
      <c r="F314" s="345"/>
      <c r="G314" s="346"/>
    </row>
    <row r="315" spans="1:7" ht="15.75" customHeight="1" x14ac:dyDescent="0.2">
      <c r="B315" s="158"/>
      <c r="C315" s="152"/>
    </row>
    <row r="316" spans="1:7" ht="15.75" customHeight="1" thickBot="1" x14ac:dyDescent="0.25">
      <c r="B316" s="158">
        <v>7</v>
      </c>
      <c r="C316" s="152" t="s">
        <v>0</v>
      </c>
    </row>
    <row r="317" spans="1:7" ht="43.5" customHeight="1" thickBot="1" x14ac:dyDescent="0.25">
      <c r="B317" s="158"/>
      <c r="C317" s="344" t="s">
        <v>719</v>
      </c>
      <c r="D317" s="345"/>
      <c r="E317" s="345"/>
      <c r="F317" s="345"/>
      <c r="G317" s="346"/>
    </row>
    <row r="318" spans="1:7" ht="15.75" customHeight="1" x14ac:dyDescent="0.2">
      <c r="B318" s="158"/>
      <c r="C318" s="152"/>
    </row>
    <row r="319" spans="1:7" ht="15.75" customHeight="1" x14ac:dyDescent="0.25">
      <c r="A319" s="197" t="s">
        <v>467</v>
      </c>
      <c r="B319" s="190" t="s">
        <v>2</v>
      </c>
      <c r="C319" s="152"/>
    </row>
    <row r="320" spans="1:7" ht="15.75" customHeight="1" x14ac:dyDescent="0.2">
      <c r="B320" s="158"/>
      <c r="C320" s="152"/>
    </row>
    <row r="321" spans="2:7" ht="15.75" customHeight="1" x14ac:dyDescent="0.2">
      <c r="B321" s="158">
        <v>1</v>
      </c>
      <c r="C321" s="152" t="s">
        <v>401</v>
      </c>
    </row>
    <row r="322" spans="2:7" ht="15.75" customHeight="1" thickBot="1" x14ac:dyDescent="0.25">
      <c r="B322" s="158"/>
      <c r="C322" s="152" t="s">
        <v>402</v>
      </c>
    </row>
    <row r="323" spans="2:7" ht="43.5" customHeight="1" thickBot="1" x14ac:dyDescent="0.25">
      <c r="B323" s="158"/>
      <c r="C323" s="344" t="s">
        <v>751</v>
      </c>
      <c r="D323" s="345"/>
      <c r="E323" s="345"/>
      <c r="F323" s="345"/>
      <c r="G323" s="346"/>
    </row>
    <row r="324" spans="2:7" ht="15.75" customHeight="1" x14ac:dyDescent="0.2">
      <c r="B324" s="158"/>
      <c r="C324" s="152"/>
    </row>
    <row r="325" spans="2:7" ht="15.75" customHeight="1" thickBot="1" x14ac:dyDescent="0.25">
      <c r="B325" s="158">
        <v>2</v>
      </c>
      <c r="C325" s="152" t="s">
        <v>529</v>
      </c>
    </row>
    <row r="326" spans="2:7" ht="43.5" customHeight="1" thickBot="1" x14ac:dyDescent="0.25">
      <c r="B326" s="158"/>
      <c r="C326" s="344" t="s">
        <v>691</v>
      </c>
      <c r="D326" s="345"/>
      <c r="E326" s="345"/>
      <c r="F326" s="345"/>
      <c r="G326" s="346"/>
    </row>
    <row r="327" spans="2:7" ht="15.75" customHeight="1" x14ac:dyDescent="0.2">
      <c r="B327" s="158"/>
      <c r="C327" s="152"/>
    </row>
    <row r="328" spans="2:7" ht="15.75" customHeight="1" thickBot="1" x14ac:dyDescent="0.25">
      <c r="B328" s="158">
        <v>3</v>
      </c>
      <c r="C328" s="152" t="s">
        <v>530</v>
      </c>
    </row>
    <row r="329" spans="2:7" ht="43.5" customHeight="1" thickBot="1" x14ac:dyDescent="0.25">
      <c r="B329" s="158"/>
      <c r="C329" s="344" t="s">
        <v>722</v>
      </c>
      <c r="D329" s="345"/>
      <c r="E329" s="345"/>
      <c r="F329" s="345"/>
      <c r="G329" s="346"/>
    </row>
    <row r="330" spans="2:7" ht="15.75" customHeight="1" x14ac:dyDescent="0.2">
      <c r="B330" s="158"/>
      <c r="C330" s="152"/>
    </row>
    <row r="331" spans="2:7" ht="15.75" customHeight="1" thickBot="1" x14ac:dyDescent="0.25">
      <c r="B331" s="158">
        <v>4</v>
      </c>
      <c r="C331" s="152" t="s">
        <v>466</v>
      </c>
    </row>
    <row r="332" spans="2:7" ht="43.5" customHeight="1" thickBot="1" x14ac:dyDescent="0.25">
      <c r="B332" s="158"/>
      <c r="C332" s="344" t="s">
        <v>739</v>
      </c>
      <c r="D332" s="345"/>
      <c r="E332" s="345"/>
      <c r="F332" s="345"/>
      <c r="G332" s="346"/>
    </row>
    <row r="333" spans="2:7" ht="15.75" customHeight="1" x14ac:dyDescent="0.2">
      <c r="B333" s="158"/>
      <c r="C333" s="152"/>
    </row>
    <row r="334" spans="2:7" ht="15.75" customHeight="1" thickBot="1" x14ac:dyDescent="0.25">
      <c r="B334" s="158">
        <v>5</v>
      </c>
      <c r="C334" s="152" t="s">
        <v>531</v>
      </c>
    </row>
    <row r="335" spans="2:7" ht="43.5" customHeight="1" thickBot="1" x14ac:dyDescent="0.25">
      <c r="B335" s="158"/>
      <c r="C335" s="344" t="s">
        <v>740</v>
      </c>
      <c r="D335" s="345"/>
      <c r="E335" s="345"/>
      <c r="F335" s="345"/>
      <c r="G335" s="346"/>
    </row>
    <row r="336" spans="2:7" ht="15.75" customHeight="1" x14ac:dyDescent="0.2">
      <c r="B336" s="158"/>
      <c r="C336" s="152"/>
    </row>
    <row r="337" spans="1:7" ht="15.75" customHeight="1" thickBot="1" x14ac:dyDescent="0.25">
      <c r="B337" s="158">
        <v>6</v>
      </c>
      <c r="C337" s="152" t="s">
        <v>4</v>
      </c>
    </row>
    <row r="338" spans="1:7" ht="43.5" customHeight="1" thickBot="1" x14ac:dyDescent="0.25">
      <c r="B338" s="158"/>
      <c r="C338" s="344" t="s">
        <v>741</v>
      </c>
      <c r="D338" s="345"/>
      <c r="E338" s="345"/>
      <c r="F338" s="345"/>
      <c r="G338" s="346"/>
    </row>
    <row r="339" spans="1:7" ht="15.75" customHeight="1" x14ac:dyDescent="0.2">
      <c r="B339" s="158"/>
      <c r="C339" s="152"/>
    </row>
    <row r="340" spans="1:7" ht="15.75" customHeight="1" thickBot="1" x14ac:dyDescent="0.25">
      <c r="B340" s="158">
        <v>7</v>
      </c>
      <c r="C340" s="152" t="s">
        <v>5</v>
      </c>
    </row>
    <row r="341" spans="1:7" ht="43.5" customHeight="1" thickBot="1" x14ac:dyDescent="0.25">
      <c r="B341" s="158"/>
      <c r="C341" s="344" t="s">
        <v>723</v>
      </c>
      <c r="D341" s="345"/>
      <c r="E341" s="345"/>
      <c r="F341" s="345"/>
      <c r="G341" s="346"/>
    </row>
    <row r="342" spans="1:7" ht="15.75" customHeight="1" x14ac:dyDescent="0.2">
      <c r="B342" s="158"/>
      <c r="C342" s="152"/>
    </row>
    <row r="343" spans="1:7" ht="15.75" customHeight="1" thickBot="1" x14ac:dyDescent="0.25">
      <c r="B343" s="158">
        <v>8</v>
      </c>
      <c r="C343" s="152" t="s">
        <v>6</v>
      </c>
    </row>
    <row r="344" spans="1:7" ht="43.5" customHeight="1" thickBot="1" x14ac:dyDescent="0.25">
      <c r="B344" s="158"/>
      <c r="C344" s="344" t="s">
        <v>740</v>
      </c>
      <c r="D344" s="345"/>
      <c r="E344" s="345"/>
      <c r="F344" s="345"/>
      <c r="G344" s="346"/>
    </row>
    <row r="345" spans="1:7" ht="15.75" customHeight="1" x14ac:dyDescent="0.2">
      <c r="B345" s="158"/>
      <c r="C345" s="152"/>
    </row>
    <row r="346" spans="1:7" ht="15.75" customHeight="1" x14ac:dyDescent="0.25">
      <c r="A346" s="197" t="s">
        <v>470</v>
      </c>
      <c r="B346" s="190" t="s">
        <v>468</v>
      </c>
      <c r="C346" s="152"/>
    </row>
    <row r="347" spans="1:7" ht="15.75" customHeight="1" x14ac:dyDescent="0.2">
      <c r="B347" s="158"/>
      <c r="C347" s="152"/>
    </row>
    <row r="348" spans="1:7" ht="15.75" customHeight="1" thickBot="1" x14ac:dyDescent="0.25">
      <c r="B348" s="158">
        <v>1</v>
      </c>
      <c r="C348" s="152" t="s">
        <v>469</v>
      </c>
    </row>
    <row r="349" spans="1:7" ht="43.5" customHeight="1" thickBot="1" x14ac:dyDescent="0.25">
      <c r="B349" s="158"/>
      <c r="C349" s="344" t="s">
        <v>724</v>
      </c>
      <c r="D349" s="345"/>
      <c r="E349" s="345"/>
      <c r="F349" s="345"/>
      <c r="G349" s="346"/>
    </row>
    <row r="350" spans="1:7" ht="15.75" customHeight="1" x14ac:dyDescent="0.2">
      <c r="B350" s="158"/>
      <c r="C350" s="152"/>
    </row>
    <row r="351" spans="1:7" ht="15.75" customHeight="1" x14ac:dyDescent="0.2">
      <c r="B351" s="158">
        <v>2</v>
      </c>
      <c r="C351" s="152" t="s">
        <v>403</v>
      </c>
    </row>
    <row r="352" spans="1:7" ht="16.5" customHeight="1" thickBot="1" x14ac:dyDescent="0.25">
      <c r="B352" s="158"/>
      <c r="C352" s="152" t="s">
        <v>404</v>
      </c>
    </row>
    <row r="353" spans="2:7" ht="43.5" customHeight="1" thickBot="1" x14ac:dyDescent="0.25">
      <c r="B353" s="158"/>
      <c r="C353" s="344" t="s">
        <v>700</v>
      </c>
      <c r="D353" s="345"/>
      <c r="E353" s="345"/>
      <c r="F353" s="345"/>
      <c r="G353" s="346"/>
    </row>
    <row r="354" spans="2:7" ht="15.75" customHeight="1" x14ac:dyDescent="0.2">
      <c r="B354" s="158"/>
      <c r="C354" s="152"/>
    </row>
    <row r="355" spans="2:7" ht="15.75" customHeight="1" thickBot="1" x14ac:dyDescent="0.25">
      <c r="B355" s="158">
        <v>3</v>
      </c>
      <c r="C355" s="152" t="s">
        <v>532</v>
      </c>
    </row>
    <row r="356" spans="2:7" ht="43.5" customHeight="1" thickBot="1" x14ac:dyDescent="0.25">
      <c r="B356" s="158"/>
      <c r="C356" s="344" t="s">
        <v>742</v>
      </c>
      <c r="D356" s="345"/>
      <c r="E356" s="345"/>
      <c r="F356" s="345"/>
      <c r="G356" s="346"/>
    </row>
    <row r="357" spans="2:7" ht="15.75" customHeight="1" x14ac:dyDescent="0.2">
      <c r="B357" s="158"/>
      <c r="C357" s="152"/>
    </row>
    <row r="358" spans="2:7" ht="15.75" customHeight="1" x14ac:dyDescent="0.2">
      <c r="B358" s="158">
        <v>4</v>
      </c>
      <c r="C358" s="152" t="s">
        <v>405</v>
      </c>
    </row>
    <row r="359" spans="2:7" ht="15.75" customHeight="1" thickBot="1" x14ac:dyDescent="0.25">
      <c r="B359" s="158"/>
      <c r="C359" s="152" t="s">
        <v>533</v>
      </c>
    </row>
    <row r="360" spans="2:7" ht="43.5" customHeight="1" thickBot="1" x14ac:dyDescent="0.25">
      <c r="B360" s="158"/>
      <c r="C360" s="344" t="s">
        <v>752</v>
      </c>
      <c r="D360" s="345"/>
      <c r="E360" s="345"/>
      <c r="F360" s="345"/>
      <c r="G360" s="346"/>
    </row>
    <row r="361" spans="2:7" ht="15.75" customHeight="1" x14ac:dyDescent="0.2">
      <c r="B361" s="158"/>
      <c r="C361" s="152"/>
    </row>
    <row r="362" spans="2:7" ht="15.75" customHeight="1" thickBot="1" x14ac:dyDescent="0.25">
      <c r="B362" s="158">
        <v>6</v>
      </c>
      <c r="C362" s="152" t="s">
        <v>534</v>
      </c>
    </row>
    <row r="363" spans="2:7" ht="43.5" customHeight="1" thickBot="1" x14ac:dyDescent="0.25">
      <c r="B363" s="158"/>
      <c r="C363" s="344" t="s">
        <v>753</v>
      </c>
      <c r="D363" s="345"/>
      <c r="E363" s="345"/>
      <c r="F363" s="345"/>
      <c r="G363" s="346"/>
    </row>
    <row r="364" spans="2:7" ht="15.75" customHeight="1" x14ac:dyDescent="0.2">
      <c r="B364" s="158"/>
      <c r="C364" s="152"/>
    </row>
    <row r="365" spans="2:7" ht="15.75" customHeight="1" thickBot="1" x14ac:dyDescent="0.25">
      <c r="B365" s="158">
        <v>7</v>
      </c>
      <c r="C365" s="152" t="s">
        <v>535</v>
      </c>
    </row>
    <row r="366" spans="2:7" ht="43.5" customHeight="1" thickBot="1" x14ac:dyDescent="0.25">
      <c r="B366" s="158"/>
      <c r="C366" s="344" t="s">
        <v>725</v>
      </c>
      <c r="D366" s="345"/>
      <c r="E366" s="345"/>
      <c r="F366" s="345"/>
      <c r="G366" s="346"/>
    </row>
    <row r="367" spans="2:7" ht="15.75" customHeight="1" x14ac:dyDescent="0.2">
      <c r="B367" s="158"/>
      <c r="C367" s="152"/>
    </row>
    <row r="368" spans="2:7" ht="15.75" customHeight="1" x14ac:dyDescent="0.2">
      <c r="B368" s="158">
        <v>8</v>
      </c>
      <c r="C368" s="152" t="s">
        <v>406</v>
      </c>
    </row>
    <row r="369" spans="1:8" ht="15.75" customHeight="1" thickBot="1" x14ac:dyDescent="0.25">
      <c r="B369" s="158"/>
      <c r="C369" s="152" t="s">
        <v>536</v>
      </c>
    </row>
    <row r="370" spans="1:8" ht="43.5" customHeight="1" thickBot="1" x14ac:dyDescent="0.25">
      <c r="B370" s="158"/>
      <c r="C370" s="344" t="s">
        <v>726</v>
      </c>
      <c r="D370" s="345"/>
      <c r="E370" s="345"/>
      <c r="F370" s="345"/>
      <c r="G370" s="346"/>
    </row>
    <row r="371" spans="1:8" ht="15.75" customHeight="1" x14ac:dyDescent="0.2">
      <c r="B371" s="158"/>
      <c r="C371" s="152"/>
    </row>
    <row r="372" spans="1:8" ht="15.75" customHeight="1" x14ac:dyDescent="0.25">
      <c r="A372" s="197" t="s">
        <v>16</v>
      </c>
      <c r="B372" s="190" t="s">
        <v>471</v>
      </c>
      <c r="C372" s="152"/>
    </row>
    <row r="373" spans="1:8" ht="15.75" customHeight="1" x14ac:dyDescent="0.2">
      <c r="B373" s="158"/>
      <c r="C373" s="152"/>
    </row>
    <row r="374" spans="1:8" ht="15.75" thickBot="1" x14ac:dyDescent="0.25">
      <c r="B374" s="158">
        <v>1</v>
      </c>
      <c r="C374" s="152" t="s">
        <v>537</v>
      </c>
    </row>
    <row r="375" spans="1:8" ht="43.5" customHeight="1" thickBot="1" x14ac:dyDescent="0.25">
      <c r="B375" s="158"/>
      <c r="C375" s="344" t="s">
        <v>754</v>
      </c>
      <c r="D375" s="345"/>
      <c r="E375" s="345"/>
      <c r="F375" s="345"/>
      <c r="G375" s="346"/>
    </row>
    <row r="376" spans="1:8" ht="15" x14ac:dyDescent="0.2">
      <c r="B376" s="158"/>
      <c r="C376" s="152"/>
    </row>
    <row r="377" spans="1:8" ht="15.75" thickBot="1" x14ac:dyDescent="0.25">
      <c r="A377" s="301"/>
      <c r="B377" s="303">
        <v>2</v>
      </c>
      <c r="C377" s="304" t="s">
        <v>624</v>
      </c>
      <c r="D377" s="301"/>
      <c r="E377" s="301"/>
      <c r="F377" s="301"/>
      <c r="G377" s="301"/>
      <c r="H377" s="301"/>
    </row>
    <row r="378" spans="1:8" ht="43.5" customHeight="1" thickBot="1" x14ac:dyDescent="0.25">
      <c r="B378" s="158"/>
      <c r="C378" s="344" t="s">
        <v>727</v>
      </c>
      <c r="D378" s="345"/>
      <c r="E378" s="345"/>
      <c r="F378" s="345"/>
      <c r="G378" s="346"/>
    </row>
    <row r="379" spans="1:8" ht="15" x14ac:dyDescent="0.2">
      <c r="B379" s="158"/>
      <c r="C379" s="152"/>
    </row>
    <row r="380" spans="1:8" ht="15.75" thickBot="1" x14ac:dyDescent="0.25">
      <c r="B380" s="158">
        <v>3</v>
      </c>
      <c r="C380" s="152" t="s">
        <v>538</v>
      </c>
    </row>
    <row r="381" spans="1:8" ht="43.5" customHeight="1" thickBot="1" x14ac:dyDescent="0.25">
      <c r="B381" s="158"/>
      <c r="C381" s="344" t="s">
        <v>723</v>
      </c>
      <c r="D381" s="345"/>
      <c r="E381" s="345"/>
      <c r="F381" s="345"/>
      <c r="G381" s="346"/>
    </row>
    <row r="382" spans="1:8" ht="15" x14ac:dyDescent="0.2">
      <c r="B382" s="158"/>
      <c r="C382" s="152"/>
    </row>
    <row r="383" spans="1:8" ht="15.75" thickBot="1" x14ac:dyDescent="0.25">
      <c r="B383" s="158">
        <v>4</v>
      </c>
      <c r="C383" s="152" t="s">
        <v>539</v>
      </c>
    </row>
    <row r="384" spans="1:8" ht="43.5" customHeight="1" thickBot="1" x14ac:dyDescent="0.25">
      <c r="B384" s="158"/>
      <c r="C384" s="344" t="s">
        <v>728</v>
      </c>
      <c r="D384" s="345"/>
      <c r="E384" s="345"/>
      <c r="F384" s="345"/>
      <c r="G384" s="346"/>
    </row>
    <row r="385" spans="1:7" ht="15" x14ac:dyDescent="0.2">
      <c r="B385" s="158"/>
      <c r="C385" s="152"/>
    </row>
    <row r="386" spans="1:7" ht="15" x14ac:dyDescent="0.2">
      <c r="B386" s="158">
        <v>5</v>
      </c>
      <c r="C386" s="152" t="s">
        <v>407</v>
      </c>
    </row>
    <row r="387" spans="1:7" ht="15.75" thickBot="1" x14ac:dyDescent="0.25">
      <c r="B387" s="158"/>
      <c r="C387" s="152" t="s">
        <v>540</v>
      </c>
    </row>
    <row r="388" spans="1:7" ht="43.5" customHeight="1" thickBot="1" x14ac:dyDescent="0.25">
      <c r="B388" s="158"/>
      <c r="C388" s="344" t="s">
        <v>755</v>
      </c>
      <c r="D388" s="345"/>
      <c r="E388" s="345"/>
      <c r="F388" s="345"/>
      <c r="G388" s="346"/>
    </row>
    <row r="389" spans="1:7" ht="15" x14ac:dyDescent="0.2">
      <c r="B389" s="158"/>
      <c r="C389" s="152"/>
    </row>
    <row r="390" spans="1:7" ht="15.75" thickBot="1" x14ac:dyDescent="0.25">
      <c r="B390" s="158">
        <v>6</v>
      </c>
      <c r="C390" s="152" t="s">
        <v>541</v>
      </c>
    </row>
    <row r="391" spans="1:7" ht="43.5" customHeight="1" thickBot="1" x14ac:dyDescent="0.25">
      <c r="B391" s="158"/>
      <c r="C391" s="344" t="s">
        <v>756</v>
      </c>
      <c r="D391" s="345"/>
      <c r="E391" s="345"/>
      <c r="F391" s="345"/>
      <c r="G391" s="346"/>
    </row>
    <row r="392" spans="1:7" ht="15" x14ac:dyDescent="0.2">
      <c r="B392" s="158"/>
      <c r="C392" s="152"/>
    </row>
    <row r="393" spans="1:7" ht="15" x14ac:dyDescent="0.2">
      <c r="B393" s="158">
        <v>7</v>
      </c>
      <c r="C393" s="152" t="s">
        <v>408</v>
      </c>
    </row>
    <row r="394" spans="1:7" ht="15.75" thickBot="1" x14ac:dyDescent="0.25">
      <c r="B394" s="158"/>
      <c r="C394" s="152" t="s">
        <v>504</v>
      </c>
    </row>
    <row r="395" spans="1:7" ht="43.5" customHeight="1" thickBot="1" x14ac:dyDescent="0.25">
      <c r="B395" s="158"/>
      <c r="C395" s="344" t="s">
        <v>729</v>
      </c>
      <c r="D395" s="345"/>
      <c r="E395" s="345"/>
      <c r="F395" s="345"/>
      <c r="G395" s="346"/>
    </row>
    <row r="396" spans="1:7" ht="15" x14ac:dyDescent="0.2">
      <c r="B396" s="158"/>
      <c r="C396" s="152"/>
    </row>
    <row r="397" spans="1:7" ht="15.75" thickBot="1" x14ac:dyDescent="0.25">
      <c r="B397" s="158">
        <v>8</v>
      </c>
      <c r="C397" s="152" t="s">
        <v>542</v>
      </c>
    </row>
    <row r="398" spans="1:7" ht="43.5" customHeight="1" thickBot="1" x14ac:dyDescent="0.25">
      <c r="B398" s="158"/>
      <c r="C398" s="344" t="s">
        <v>737</v>
      </c>
      <c r="D398" s="345"/>
      <c r="E398" s="345"/>
      <c r="F398" s="345"/>
      <c r="G398" s="346"/>
    </row>
    <row r="399" spans="1:7" ht="15" x14ac:dyDescent="0.2">
      <c r="B399" s="158"/>
      <c r="C399" s="152"/>
    </row>
    <row r="400" spans="1:7" ht="18" x14ac:dyDescent="0.25">
      <c r="A400" s="197" t="s">
        <v>7</v>
      </c>
      <c r="B400" s="190" t="s">
        <v>17</v>
      </c>
      <c r="C400" s="152"/>
    </row>
    <row r="401" spans="2:7" ht="15" x14ac:dyDescent="0.2">
      <c r="B401" s="158"/>
      <c r="C401" s="152"/>
    </row>
    <row r="402" spans="2:7" ht="15.75" thickBot="1" x14ac:dyDescent="0.25">
      <c r="B402" s="158">
        <v>1</v>
      </c>
      <c r="C402" s="152" t="s">
        <v>543</v>
      </c>
    </row>
    <row r="403" spans="2:7" ht="43.5" customHeight="1" thickBot="1" x14ac:dyDescent="0.25">
      <c r="B403" s="158"/>
      <c r="C403" s="344" t="s">
        <v>730</v>
      </c>
      <c r="D403" s="345"/>
      <c r="E403" s="345"/>
      <c r="F403" s="345"/>
      <c r="G403" s="346"/>
    </row>
    <row r="404" spans="2:7" ht="15" x14ac:dyDescent="0.2">
      <c r="B404" s="158"/>
      <c r="C404" s="152"/>
    </row>
    <row r="405" spans="2:7" ht="15.75" thickBot="1" x14ac:dyDescent="0.25">
      <c r="B405" s="158">
        <v>2</v>
      </c>
      <c r="C405" s="152" t="s">
        <v>544</v>
      </c>
    </row>
    <row r="406" spans="2:7" ht="43.5" customHeight="1" thickBot="1" x14ac:dyDescent="0.25">
      <c r="B406" s="158"/>
      <c r="C406" s="344" t="s">
        <v>757</v>
      </c>
      <c r="D406" s="345"/>
      <c r="E406" s="345"/>
      <c r="F406" s="345"/>
      <c r="G406" s="346"/>
    </row>
    <row r="407" spans="2:7" ht="15" x14ac:dyDescent="0.2">
      <c r="B407" s="158"/>
      <c r="C407" s="152"/>
    </row>
    <row r="408" spans="2:7" ht="15.75" thickBot="1" x14ac:dyDescent="0.25">
      <c r="B408" s="158">
        <v>3</v>
      </c>
      <c r="C408" s="152" t="s">
        <v>9</v>
      </c>
    </row>
    <row r="409" spans="2:7" ht="43.5" customHeight="1" thickBot="1" x14ac:dyDescent="0.25">
      <c r="B409" s="158"/>
      <c r="C409" s="344" t="s">
        <v>731</v>
      </c>
      <c r="D409" s="345"/>
      <c r="E409" s="345"/>
      <c r="F409" s="345"/>
      <c r="G409" s="346"/>
    </row>
    <row r="410" spans="2:7" ht="15" x14ac:dyDescent="0.2">
      <c r="B410" s="158"/>
      <c r="C410" s="152"/>
    </row>
    <row r="411" spans="2:7" ht="15.75" thickBot="1" x14ac:dyDescent="0.25">
      <c r="B411" s="158">
        <v>4</v>
      </c>
      <c r="C411" s="152" t="s">
        <v>10</v>
      </c>
    </row>
    <row r="412" spans="2:7" ht="43.5" customHeight="1" thickBot="1" x14ac:dyDescent="0.25">
      <c r="B412" s="158"/>
      <c r="C412" s="344" t="s">
        <v>732</v>
      </c>
      <c r="D412" s="345"/>
      <c r="E412" s="345"/>
      <c r="F412" s="345"/>
      <c r="G412" s="346"/>
    </row>
    <row r="413" spans="2:7" ht="15" x14ac:dyDescent="0.2">
      <c r="B413" s="158"/>
      <c r="C413" s="152"/>
    </row>
    <row r="414" spans="2:7" ht="15.75" thickBot="1" x14ac:dyDescent="0.25">
      <c r="B414" s="158">
        <v>5</v>
      </c>
      <c r="C414" s="152" t="s">
        <v>11</v>
      </c>
    </row>
    <row r="415" spans="2:7" ht="43.5" customHeight="1" thickBot="1" x14ac:dyDescent="0.25">
      <c r="B415" s="158"/>
      <c r="C415" s="344" t="s">
        <v>733</v>
      </c>
      <c r="D415" s="345"/>
      <c r="E415" s="345"/>
      <c r="F415" s="345"/>
      <c r="G415" s="346"/>
    </row>
    <row r="416" spans="2:7" ht="15" x14ac:dyDescent="0.2">
      <c r="B416" s="158"/>
      <c r="C416" s="152"/>
    </row>
    <row r="417" spans="1:7" ht="15.75" thickBot="1" x14ac:dyDescent="0.25">
      <c r="B417" s="158">
        <v>6</v>
      </c>
      <c r="C417" s="152" t="s">
        <v>12</v>
      </c>
    </row>
    <row r="418" spans="1:7" ht="43.5" customHeight="1" thickBot="1" x14ac:dyDescent="0.25">
      <c r="B418" s="158"/>
      <c r="C418" s="344" t="s">
        <v>734</v>
      </c>
      <c r="D418" s="345"/>
      <c r="E418" s="345"/>
      <c r="F418" s="345"/>
      <c r="G418" s="346"/>
    </row>
    <row r="419" spans="1:7" ht="15" x14ac:dyDescent="0.2">
      <c r="B419" s="158"/>
      <c r="C419" s="152"/>
    </row>
    <row r="420" spans="1:7" ht="15.75" thickBot="1" x14ac:dyDescent="0.25">
      <c r="B420" s="158">
        <v>7</v>
      </c>
      <c r="C420" s="152" t="s">
        <v>13</v>
      </c>
    </row>
    <row r="421" spans="1:7" ht="43.5" customHeight="1" thickBot="1" x14ac:dyDescent="0.25">
      <c r="B421" s="158"/>
      <c r="C421" s="344" t="s">
        <v>735</v>
      </c>
      <c r="D421" s="345"/>
      <c r="E421" s="345"/>
      <c r="F421" s="345"/>
      <c r="G421" s="346"/>
    </row>
    <row r="422" spans="1:7" ht="15" x14ac:dyDescent="0.2">
      <c r="B422" s="158"/>
      <c r="C422" s="152"/>
    </row>
    <row r="423" spans="1:7" ht="18" x14ac:dyDescent="0.25">
      <c r="A423" s="190" t="s">
        <v>371</v>
      </c>
      <c r="B423" s="196"/>
      <c r="C423" s="152"/>
    </row>
    <row r="424" spans="1:7" ht="15" x14ac:dyDescent="0.2">
      <c r="B424" s="158"/>
      <c r="C424" s="152"/>
    </row>
    <row r="425" spans="1:7" ht="18.75" thickBot="1" x14ac:dyDescent="0.3">
      <c r="A425" s="301"/>
      <c r="B425" s="303">
        <v>1</v>
      </c>
      <c r="C425" s="304" t="s">
        <v>611</v>
      </c>
      <c r="D425" s="301"/>
      <c r="E425" s="301"/>
      <c r="F425" s="301"/>
      <c r="G425" s="301"/>
    </row>
    <row r="426" spans="1:7" ht="43.5" customHeight="1" thickBot="1" x14ac:dyDescent="0.25">
      <c r="B426" s="158"/>
      <c r="C426" s="344" t="s">
        <v>744</v>
      </c>
      <c r="D426" s="345"/>
      <c r="E426" s="345"/>
      <c r="F426" s="345"/>
      <c r="G426" s="346"/>
    </row>
    <row r="427" spans="1:7" ht="15" x14ac:dyDescent="0.2">
      <c r="B427" s="158"/>
      <c r="C427" s="152"/>
    </row>
    <row r="428" spans="1:7" ht="15.75" thickBot="1" x14ac:dyDescent="0.25">
      <c r="A428" s="301"/>
      <c r="B428" s="303">
        <v>2</v>
      </c>
      <c r="C428" s="304" t="s">
        <v>612</v>
      </c>
      <c r="D428" s="301"/>
      <c r="E428" s="301"/>
      <c r="F428" s="301"/>
      <c r="G428" s="301"/>
    </row>
    <row r="429" spans="1:7" ht="43.5" customHeight="1" thickBot="1" x14ac:dyDescent="0.25">
      <c r="B429" s="158"/>
      <c r="C429" s="344" t="s">
        <v>723</v>
      </c>
      <c r="D429" s="345"/>
      <c r="E429" s="345"/>
      <c r="F429" s="345"/>
      <c r="G429" s="346"/>
    </row>
    <row r="430" spans="1:7" ht="15" x14ac:dyDescent="0.2">
      <c r="B430" s="158"/>
      <c r="C430" s="152"/>
    </row>
    <row r="431" spans="1:7" ht="15.75" thickBot="1" x14ac:dyDescent="0.25">
      <c r="A431" s="301"/>
      <c r="B431" s="303">
        <v>3</v>
      </c>
      <c r="C431" s="304" t="s">
        <v>594</v>
      </c>
      <c r="D431" s="301"/>
      <c r="E431" s="301"/>
      <c r="F431" s="301"/>
      <c r="G431" s="301"/>
    </row>
    <row r="432" spans="1:7" ht="43.5" customHeight="1" thickBot="1" x14ac:dyDescent="0.25">
      <c r="B432" s="158"/>
      <c r="C432" s="344" t="s">
        <v>758</v>
      </c>
      <c r="D432" s="345"/>
      <c r="E432" s="345"/>
      <c r="F432" s="345"/>
      <c r="G432" s="346"/>
    </row>
    <row r="433" spans="1:7" ht="15" x14ac:dyDescent="0.2">
      <c r="B433" s="158"/>
      <c r="C433" s="27"/>
    </row>
    <row r="434" spans="1:7" ht="15.75" thickBot="1" x14ac:dyDescent="0.25">
      <c r="A434" s="301"/>
      <c r="B434" s="303">
        <v>4</v>
      </c>
      <c r="C434" s="304" t="s">
        <v>590</v>
      </c>
      <c r="D434" s="301"/>
      <c r="E434" s="301"/>
      <c r="F434" s="301"/>
      <c r="G434" s="301"/>
    </row>
    <row r="435" spans="1:7" ht="43.5" customHeight="1" thickBot="1" x14ac:dyDescent="0.25">
      <c r="B435" s="158"/>
      <c r="C435" s="344" t="s">
        <v>723</v>
      </c>
      <c r="D435" s="345"/>
      <c r="E435" s="345"/>
      <c r="F435" s="345"/>
      <c r="G435" s="346"/>
    </row>
    <row r="436" spans="1:7" ht="15" x14ac:dyDescent="0.2">
      <c r="B436" s="158"/>
      <c r="C436" s="152"/>
    </row>
    <row r="437" spans="1:7" ht="15.75" thickBot="1" x14ac:dyDescent="0.25">
      <c r="A437" s="301"/>
      <c r="B437" s="303">
        <v>5</v>
      </c>
      <c r="C437" s="305" t="s">
        <v>593</v>
      </c>
      <c r="D437" s="301"/>
      <c r="E437" s="301"/>
      <c r="F437" s="301"/>
      <c r="G437" s="301"/>
    </row>
    <row r="438" spans="1:7" ht="43.5" customHeight="1" thickBot="1" x14ac:dyDescent="0.25">
      <c r="B438" s="158"/>
      <c r="C438" s="344" t="s">
        <v>700</v>
      </c>
      <c r="D438" s="345"/>
      <c r="E438" s="345"/>
      <c r="F438" s="345"/>
      <c r="G438" s="346"/>
    </row>
    <row r="439" spans="1:7" ht="15" x14ac:dyDescent="0.2">
      <c r="B439" s="158"/>
      <c r="C439" s="152"/>
    </row>
    <row r="440" spans="1:7" ht="15.75" thickBot="1" x14ac:dyDescent="0.25">
      <c r="A440" s="301"/>
      <c r="B440" s="303">
        <v>6</v>
      </c>
      <c r="C440" s="305" t="s">
        <v>591</v>
      </c>
      <c r="D440" s="301"/>
      <c r="E440" s="301"/>
      <c r="F440" s="301"/>
      <c r="G440" s="301"/>
    </row>
    <row r="441" spans="1:7" ht="43.5" customHeight="1" thickBot="1" x14ac:dyDescent="0.25">
      <c r="B441" s="158"/>
      <c r="C441" s="344" t="s">
        <v>723</v>
      </c>
      <c r="D441" s="345"/>
      <c r="E441" s="345"/>
      <c r="F441" s="345"/>
      <c r="G441" s="346"/>
    </row>
    <row r="442" spans="1:7" ht="15" x14ac:dyDescent="0.2">
      <c r="B442" s="158"/>
      <c r="C442" s="152"/>
    </row>
    <row r="443" spans="1:7" ht="15.75" thickBot="1" x14ac:dyDescent="0.25">
      <c r="A443" s="301"/>
      <c r="B443" s="303">
        <v>7</v>
      </c>
      <c r="C443" s="305" t="s">
        <v>592</v>
      </c>
      <c r="D443" s="301"/>
      <c r="E443" s="301"/>
      <c r="F443" s="301"/>
      <c r="G443" s="301"/>
    </row>
    <row r="444" spans="1:7" ht="27" customHeight="1" thickBot="1" x14ac:dyDescent="0.25">
      <c r="B444" s="158"/>
      <c r="C444" s="344" t="s">
        <v>736</v>
      </c>
      <c r="D444" s="345"/>
      <c r="E444" s="345"/>
      <c r="F444" s="345"/>
      <c r="G444" s="346"/>
    </row>
    <row r="445" spans="1:7" ht="15" x14ac:dyDescent="0.2">
      <c r="B445" s="158"/>
      <c r="C445" s="152"/>
    </row>
    <row r="446" spans="1:7" ht="18" x14ac:dyDescent="0.25">
      <c r="A446" s="190" t="s">
        <v>369</v>
      </c>
      <c r="B446" s="196"/>
      <c r="C446" s="152"/>
    </row>
    <row r="447" spans="1:7" ht="15" x14ac:dyDescent="0.2">
      <c r="B447" s="158"/>
      <c r="C447" s="152"/>
    </row>
    <row r="448" spans="1:7" ht="15" x14ac:dyDescent="0.2">
      <c r="B448" s="158">
        <v>1</v>
      </c>
      <c r="C448" s="152" t="s">
        <v>370</v>
      </c>
    </row>
    <row r="449" spans="2:7" ht="15.75" thickBot="1" x14ac:dyDescent="0.25">
      <c r="B449" s="158"/>
      <c r="C449" s="152" t="s">
        <v>182</v>
      </c>
    </row>
    <row r="450" spans="2:7" ht="43.5" customHeight="1" thickBot="1" x14ac:dyDescent="0.25">
      <c r="B450" s="158"/>
      <c r="C450" s="344" t="s">
        <v>723</v>
      </c>
      <c r="D450" s="345"/>
      <c r="E450" s="345"/>
      <c r="F450" s="345"/>
      <c r="G450" s="346"/>
    </row>
    <row r="451" spans="2:7" ht="15" x14ac:dyDescent="0.2">
      <c r="B451" s="158"/>
      <c r="C451" s="152"/>
    </row>
    <row r="452" spans="2:7" ht="15" x14ac:dyDescent="0.2">
      <c r="B452" s="158">
        <v>2</v>
      </c>
      <c r="C452" s="198" t="s">
        <v>409</v>
      </c>
    </row>
    <row r="453" spans="2:7" ht="15.75" thickBot="1" x14ac:dyDescent="0.25">
      <c r="B453" s="158"/>
      <c r="C453" s="198" t="s">
        <v>410</v>
      </c>
    </row>
    <row r="454" spans="2:7" ht="43.5" customHeight="1" thickBot="1" x14ac:dyDescent="0.25">
      <c r="B454" s="158"/>
      <c r="C454" s="344" t="s">
        <v>119</v>
      </c>
      <c r="D454" s="345"/>
      <c r="E454" s="345"/>
      <c r="F454" s="345"/>
      <c r="G454" s="346"/>
    </row>
    <row r="455" spans="2:7" ht="15" x14ac:dyDescent="0.2">
      <c r="B455" s="158"/>
      <c r="C455" s="152"/>
    </row>
    <row r="456" spans="2:7" ht="15" x14ac:dyDescent="0.2">
      <c r="B456" s="158">
        <v>3</v>
      </c>
      <c r="C456" s="152" t="s">
        <v>411</v>
      </c>
    </row>
    <row r="457" spans="2:7" ht="15.75" thickBot="1" x14ac:dyDescent="0.25">
      <c r="B457" s="158"/>
      <c r="C457" s="152" t="s">
        <v>412</v>
      </c>
    </row>
    <row r="458" spans="2:7" ht="43.5" customHeight="1" thickBot="1" x14ac:dyDescent="0.25">
      <c r="B458" s="155"/>
      <c r="C458" s="344" t="s">
        <v>723</v>
      </c>
      <c r="D458" s="345"/>
      <c r="E458" s="345"/>
      <c r="F458" s="345"/>
      <c r="G458" s="346"/>
    </row>
    <row r="459" spans="2:7" x14ac:dyDescent="0.2">
      <c r="B459" s="155"/>
    </row>
    <row r="460" spans="2:7" x14ac:dyDescent="0.2">
      <c r="B460" s="155"/>
    </row>
    <row r="461" spans="2:7" x14ac:dyDescent="0.2">
      <c r="B461" s="155"/>
    </row>
    <row r="462" spans="2:7" x14ac:dyDescent="0.2">
      <c r="B462" s="155"/>
    </row>
    <row r="463" spans="2:7" x14ac:dyDescent="0.2">
      <c r="B463" s="155"/>
    </row>
    <row r="464" spans="2:7" x14ac:dyDescent="0.2">
      <c r="B464" s="155"/>
    </row>
    <row r="465" spans="2:2" x14ac:dyDescent="0.2">
      <c r="B465" s="155"/>
    </row>
    <row r="466" spans="2:2" x14ac:dyDescent="0.2">
      <c r="B466" s="155"/>
    </row>
    <row r="467" spans="2:2" x14ac:dyDescent="0.2">
      <c r="B467" s="155"/>
    </row>
    <row r="468" spans="2:2" x14ac:dyDescent="0.2">
      <c r="B468" s="155"/>
    </row>
    <row r="469" spans="2:2" x14ac:dyDescent="0.2">
      <c r="B469" s="155"/>
    </row>
    <row r="470" spans="2:2" x14ac:dyDescent="0.2">
      <c r="B470" s="155"/>
    </row>
    <row r="471" spans="2:2" x14ac:dyDescent="0.2">
      <c r="B471" s="155"/>
    </row>
    <row r="472" spans="2:2" x14ac:dyDescent="0.2">
      <c r="B472" s="155"/>
    </row>
    <row r="473" spans="2:2" x14ac:dyDescent="0.2">
      <c r="B473" s="155"/>
    </row>
    <row r="474" spans="2:2" x14ac:dyDescent="0.2">
      <c r="B474" s="155"/>
    </row>
    <row r="475" spans="2:2" x14ac:dyDescent="0.2">
      <c r="B475" s="155"/>
    </row>
    <row r="476" spans="2:2" x14ac:dyDescent="0.2">
      <c r="B476" s="155"/>
    </row>
    <row r="477" spans="2:2" x14ac:dyDescent="0.2">
      <c r="B477" s="155"/>
    </row>
    <row r="478" spans="2:2" x14ac:dyDescent="0.2">
      <c r="B478" s="155"/>
    </row>
    <row r="479" spans="2:2" x14ac:dyDescent="0.2">
      <c r="B479" s="155"/>
    </row>
    <row r="480" spans="2:2" x14ac:dyDescent="0.2">
      <c r="B480" s="155"/>
    </row>
    <row r="481" spans="2:2" x14ac:dyDescent="0.2">
      <c r="B481" s="155"/>
    </row>
    <row r="482" spans="2:2" x14ac:dyDescent="0.2">
      <c r="B482" s="155"/>
    </row>
    <row r="483" spans="2:2" x14ac:dyDescent="0.2">
      <c r="B483" s="155"/>
    </row>
    <row r="484" spans="2:2" x14ac:dyDescent="0.2">
      <c r="B484" s="155"/>
    </row>
    <row r="485" spans="2:2" x14ac:dyDescent="0.2">
      <c r="B485" s="155"/>
    </row>
    <row r="486" spans="2:2" x14ac:dyDescent="0.2">
      <c r="B486" s="155"/>
    </row>
    <row r="487" spans="2:2" x14ac:dyDescent="0.2">
      <c r="B487" s="155"/>
    </row>
    <row r="488" spans="2:2" x14ac:dyDescent="0.2">
      <c r="B488" s="155"/>
    </row>
    <row r="489" spans="2:2" x14ac:dyDescent="0.2">
      <c r="B489" s="155"/>
    </row>
    <row r="490" spans="2:2" x14ac:dyDescent="0.2">
      <c r="B490" s="155"/>
    </row>
    <row r="491" spans="2:2" x14ac:dyDescent="0.2">
      <c r="B491" s="155"/>
    </row>
    <row r="492" spans="2:2" x14ac:dyDescent="0.2">
      <c r="B492" s="155"/>
    </row>
    <row r="493" spans="2:2" x14ac:dyDescent="0.2">
      <c r="B493" s="155"/>
    </row>
    <row r="494" spans="2:2" x14ac:dyDescent="0.2">
      <c r="B494" s="155"/>
    </row>
    <row r="495" spans="2:2" x14ac:dyDescent="0.2">
      <c r="B495" s="155"/>
    </row>
    <row r="496" spans="2:2" x14ac:dyDescent="0.2">
      <c r="B496" s="155"/>
    </row>
    <row r="497" spans="2:2" x14ac:dyDescent="0.2">
      <c r="B497" s="155"/>
    </row>
    <row r="498" spans="2:2" x14ac:dyDescent="0.2">
      <c r="B498" s="155"/>
    </row>
    <row r="499" spans="2:2" x14ac:dyDescent="0.2">
      <c r="B499" s="155"/>
    </row>
    <row r="500" spans="2:2" x14ac:dyDescent="0.2">
      <c r="B500" s="155"/>
    </row>
    <row r="501" spans="2:2" x14ac:dyDescent="0.2">
      <c r="B501" s="155"/>
    </row>
    <row r="502" spans="2:2" x14ac:dyDescent="0.2">
      <c r="B502" s="155"/>
    </row>
    <row r="503" spans="2:2" x14ac:dyDescent="0.2">
      <c r="B503" s="155"/>
    </row>
    <row r="504" spans="2:2" x14ac:dyDescent="0.2">
      <c r="B504" s="155"/>
    </row>
    <row r="505" spans="2:2" x14ac:dyDescent="0.2">
      <c r="B505" s="155"/>
    </row>
    <row r="506" spans="2:2" x14ac:dyDescent="0.2">
      <c r="B506" s="155"/>
    </row>
    <row r="507" spans="2:2" x14ac:dyDescent="0.2">
      <c r="B507" s="155"/>
    </row>
    <row r="508" spans="2:2" x14ac:dyDescent="0.2">
      <c r="B508" s="155"/>
    </row>
    <row r="509" spans="2:2" x14ac:dyDescent="0.2">
      <c r="B509" s="155"/>
    </row>
    <row r="510" spans="2:2" x14ac:dyDescent="0.2">
      <c r="B510" s="155"/>
    </row>
    <row r="511" spans="2:2" x14ac:dyDescent="0.2">
      <c r="B511" s="155"/>
    </row>
    <row r="512" spans="2:2" x14ac:dyDescent="0.2">
      <c r="B512" s="155"/>
    </row>
    <row r="513" spans="2:2" x14ac:dyDescent="0.2">
      <c r="B513" s="155"/>
    </row>
    <row r="514" spans="2:2" x14ac:dyDescent="0.2">
      <c r="B514" s="155"/>
    </row>
    <row r="515" spans="2:2" x14ac:dyDescent="0.2">
      <c r="B515" s="155"/>
    </row>
    <row r="516" spans="2:2" x14ac:dyDescent="0.2">
      <c r="B516" s="155"/>
    </row>
    <row r="517" spans="2:2" x14ac:dyDescent="0.2">
      <c r="B517" s="155"/>
    </row>
    <row r="518" spans="2:2" x14ac:dyDescent="0.2">
      <c r="B518" s="155"/>
    </row>
    <row r="519" spans="2:2" x14ac:dyDescent="0.2">
      <c r="B519" s="155"/>
    </row>
    <row r="520" spans="2:2" x14ac:dyDescent="0.2">
      <c r="B520" s="155"/>
    </row>
    <row r="521" spans="2:2" x14ac:dyDescent="0.2">
      <c r="B521" s="155"/>
    </row>
    <row r="522" spans="2:2" x14ac:dyDescent="0.2">
      <c r="B522" s="155"/>
    </row>
    <row r="523" spans="2:2" x14ac:dyDescent="0.2">
      <c r="B523" s="155"/>
    </row>
    <row r="524" spans="2:2" x14ac:dyDescent="0.2">
      <c r="B524" s="155"/>
    </row>
    <row r="525" spans="2:2" x14ac:dyDescent="0.2">
      <c r="B525" s="155"/>
    </row>
    <row r="526" spans="2:2" x14ac:dyDescent="0.2">
      <c r="B526" s="155"/>
    </row>
    <row r="527" spans="2:2" x14ac:dyDescent="0.2">
      <c r="B527" s="155"/>
    </row>
    <row r="528" spans="2:2" x14ac:dyDescent="0.2">
      <c r="B528" s="155"/>
    </row>
    <row r="529" spans="2:2" x14ac:dyDescent="0.2">
      <c r="B529" s="155"/>
    </row>
    <row r="530" spans="2:2" x14ac:dyDescent="0.2">
      <c r="B530" s="155"/>
    </row>
    <row r="531" spans="2:2" x14ac:dyDescent="0.2">
      <c r="B531" s="155"/>
    </row>
    <row r="532" spans="2:2" x14ac:dyDescent="0.2">
      <c r="B532" s="155"/>
    </row>
    <row r="533" spans="2:2" x14ac:dyDescent="0.2">
      <c r="B533" s="155"/>
    </row>
    <row r="534" spans="2:2" x14ac:dyDescent="0.2">
      <c r="B534" s="155"/>
    </row>
    <row r="535" spans="2:2" x14ac:dyDescent="0.2">
      <c r="B535" s="155"/>
    </row>
    <row r="536" spans="2:2" x14ac:dyDescent="0.2">
      <c r="B536" s="155"/>
    </row>
    <row r="537" spans="2:2" x14ac:dyDescent="0.2">
      <c r="B537" s="155"/>
    </row>
    <row r="538" spans="2:2" x14ac:dyDescent="0.2">
      <c r="B538" s="155"/>
    </row>
    <row r="539" spans="2:2" x14ac:dyDescent="0.2">
      <c r="B539" s="155"/>
    </row>
    <row r="540" spans="2:2" x14ac:dyDescent="0.2">
      <c r="B540" s="155"/>
    </row>
    <row r="541" spans="2:2" x14ac:dyDescent="0.2">
      <c r="B541" s="155"/>
    </row>
    <row r="542" spans="2:2" x14ac:dyDescent="0.2">
      <c r="B542" s="155"/>
    </row>
    <row r="543" spans="2:2" x14ac:dyDescent="0.2">
      <c r="B543" s="155"/>
    </row>
    <row r="544" spans="2:2" x14ac:dyDescent="0.2">
      <c r="B544" s="155"/>
    </row>
    <row r="545" spans="2:2" x14ac:dyDescent="0.2">
      <c r="B545" s="155"/>
    </row>
    <row r="546" spans="2:2" x14ac:dyDescent="0.2">
      <c r="B546" s="155"/>
    </row>
    <row r="547" spans="2:2" x14ac:dyDescent="0.2">
      <c r="B547" s="155"/>
    </row>
    <row r="548" spans="2:2" x14ac:dyDescent="0.2">
      <c r="B548" s="155"/>
    </row>
    <row r="549" spans="2:2" x14ac:dyDescent="0.2">
      <c r="B549" s="155"/>
    </row>
    <row r="550" spans="2:2" x14ac:dyDescent="0.2">
      <c r="B550" s="155"/>
    </row>
    <row r="551" spans="2:2" x14ac:dyDescent="0.2">
      <c r="B551" s="155"/>
    </row>
    <row r="552" spans="2:2" x14ac:dyDescent="0.2">
      <c r="B552" s="155"/>
    </row>
    <row r="553" spans="2:2" x14ac:dyDescent="0.2">
      <c r="B553" s="155"/>
    </row>
    <row r="554" spans="2:2" x14ac:dyDescent="0.2">
      <c r="B554" s="155"/>
    </row>
    <row r="555" spans="2:2" x14ac:dyDescent="0.2">
      <c r="B555" s="155"/>
    </row>
    <row r="556" spans="2:2" x14ac:dyDescent="0.2">
      <c r="B556" s="155"/>
    </row>
    <row r="557" spans="2:2" x14ac:dyDescent="0.2">
      <c r="B557" s="155"/>
    </row>
    <row r="558" spans="2:2" x14ac:dyDescent="0.2">
      <c r="B558" s="155"/>
    </row>
    <row r="559" spans="2:2" x14ac:dyDescent="0.2">
      <c r="B559" s="155"/>
    </row>
    <row r="560" spans="2:2" x14ac:dyDescent="0.2">
      <c r="B560" s="155"/>
    </row>
    <row r="561" spans="2:2" x14ac:dyDescent="0.2">
      <c r="B561" s="155"/>
    </row>
    <row r="562" spans="2:2" x14ac:dyDescent="0.2">
      <c r="B562" s="155"/>
    </row>
    <row r="563" spans="2:2" x14ac:dyDescent="0.2">
      <c r="B563" s="155"/>
    </row>
    <row r="564" spans="2:2" x14ac:dyDescent="0.2">
      <c r="B564" s="155"/>
    </row>
    <row r="565" spans="2:2" x14ac:dyDescent="0.2">
      <c r="B565" s="155"/>
    </row>
    <row r="566" spans="2:2" x14ac:dyDescent="0.2">
      <c r="B566" s="155"/>
    </row>
    <row r="567" spans="2:2" x14ac:dyDescent="0.2">
      <c r="B567" s="155"/>
    </row>
    <row r="568" spans="2:2" x14ac:dyDescent="0.2">
      <c r="B568" s="155"/>
    </row>
    <row r="569" spans="2:2" x14ac:dyDescent="0.2">
      <c r="B569" s="155"/>
    </row>
    <row r="570" spans="2:2" x14ac:dyDescent="0.2">
      <c r="B570" s="155"/>
    </row>
    <row r="571" spans="2:2" x14ac:dyDescent="0.2">
      <c r="B571" s="155"/>
    </row>
    <row r="572" spans="2:2" x14ac:dyDescent="0.2">
      <c r="B572" s="155"/>
    </row>
    <row r="573" spans="2:2" x14ac:dyDescent="0.2">
      <c r="B573" s="155"/>
    </row>
    <row r="574" spans="2:2" x14ac:dyDescent="0.2">
      <c r="B574" s="155"/>
    </row>
    <row r="575" spans="2:2" x14ac:dyDescent="0.2">
      <c r="B575" s="155"/>
    </row>
    <row r="576" spans="2:2" x14ac:dyDescent="0.2">
      <c r="B576" s="155"/>
    </row>
    <row r="577" spans="2:2" x14ac:dyDescent="0.2">
      <c r="B577" s="155"/>
    </row>
    <row r="578" spans="2:2" x14ac:dyDescent="0.2">
      <c r="B578" s="155"/>
    </row>
    <row r="579" spans="2:2" x14ac:dyDescent="0.2">
      <c r="B579" s="155"/>
    </row>
    <row r="580" spans="2:2" x14ac:dyDescent="0.2">
      <c r="B580" s="155"/>
    </row>
    <row r="581" spans="2:2" x14ac:dyDescent="0.2">
      <c r="B581" s="155"/>
    </row>
    <row r="582" spans="2:2" x14ac:dyDescent="0.2">
      <c r="B582" s="155"/>
    </row>
    <row r="583" spans="2:2" x14ac:dyDescent="0.2">
      <c r="B583" s="155"/>
    </row>
    <row r="584" spans="2:2" x14ac:dyDescent="0.2">
      <c r="B584" s="155"/>
    </row>
    <row r="585" spans="2:2" x14ac:dyDescent="0.2">
      <c r="B585" s="155"/>
    </row>
    <row r="586" spans="2:2" x14ac:dyDescent="0.2">
      <c r="B586" s="155"/>
    </row>
    <row r="587" spans="2:2" x14ac:dyDescent="0.2">
      <c r="B587" s="155"/>
    </row>
    <row r="588" spans="2:2" x14ac:dyDescent="0.2">
      <c r="B588" s="155"/>
    </row>
    <row r="589" spans="2:2" x14ac:dyDescent="0.2">
      <c r="B589" s="155"/>
    </row>
    <row r="590" spans="2:2" x14ac:dyDescent="0.2">
      <c r="B590" s="155"/>
    </row>
  </sheetData>
  <sheetProtection password="CF2B" sheet="1"/>
  <mergeCells count="108">
    <mergeCell ref="C40:G40"/>
    <mergeCell ref="C444:G444"/>
    <mergeCell ref="C89:G89"/>
    <mergeCell ref="C92:G92"/>
    <mergeCell ref="C95:G95"/>
    <mergeCell ref="C98:G98"/>
    <mergeCell ref="C115:G115"/>
    <mergeCell ref="C118:G118"/>
    <mergeCell ref="C121:G121"/>
    <mergeCell ref="C126:G126"/>
    <mergeCell ref="C101:G101"/>
    <mergeCell ref="C106:G106"/>
    <mergeCell ref="C109:G109"/>
    <mergeCell ref="C112:G112"/>
    <mergeCell ref="C142:G142"/>
    <mergeCell ref="C147:G147"/>
    <mergeCell ref="C150:G150"/>
    <mergeCell ref="C153:G153"/>
    <mergeCell ref="C130:G130"/>
    <mergeCell ref="C133:G133"/>
    <mergeCell ref="C136:G136"/>
    <mergeCell ref="C139:G139"/>
    <mergeCell ref="C170:G170"/>
    <mergeCell ref="C173:G173"/>
    <mergeCell ref="C176:G176"/>
    <mergeCell ref="C181:G181"/>
    <mergeCell ref="C156:G156"/>
    <mergeCell ref="C159:G159"/>
    <mergeCell ref="C162:G162"/>
    <mergeCell ref="C167:G167"/>
    <mergeCell ref="C198:G198"/>
    <mergeCell ref="C201:G201"/>
    <mergeCell ref="C206:G206"/>
    <mergeCell ref="C209:G209"/>
    <mergeCell ref="C184:G184"/>
    <mergeCell ref="C188:G188"/>
    <mergeCell ref="C192:G192"/>
    <mergeCell ref="C195:G195"/>
    <mergeCell ref="C229:G229"/>
    <mergeCell ref="C232:G232"/>
    <mergeCell ref="C235:G235"/>
    <mergeCell ref="C238:G238"/>
    <mergeCell ref="C212:G212"/>
    <mergeCell ref="C216:G216"/>
    <mergeCell ref="C220:G220"/>
    <mergeCell ref="C223:G223"/>
    <mergeCell ref="C256:G256"/>
    <mergeCell ref="C259:G259"/>
    <mergeCell ref="C263:G263"/>
    <mergeCell ref="C267:G267"/>
    <mergeCell ref="C241:G241"/>
    <mergeCell ref="C244:G244"/>
    <mergeCell ref="C248:G248"/>
    <mergeCell ref="C253:G253"/>
    <mergeCell ref="C284:G284"/>
    <mergeCell ref="C287:G287"/>
    <mergeCell ref="C290:G290"/>
    <mergeCell ref="C294:G294"/>
    <mergeCell ref="C270:G270"/>
    <mergeCell ref="C273:G273"/>
    <mergeCell ref="C278:G278"/>
    <mergeCell ref="C281:G281"/>
    <mergeCell ref="C311:G311"/>
    <mergeCell ref="C314:G314"/>
    <mergeCell ref="C317:G317"/>
    <mergeCell ref="C323:G323"/>
    <mergeCell ref="C299:G299"/>
    <mergeCell ref="C302:G302"/>
    <mergeCell ref="C305:G305"/>
    <mergeCell ref="C308:G308"/>
    <mergeCell ref="C338:G338"/>
    <mergeCell ref="C341:G341"/>
    <mergeCell ref="C344:G344"/>
    <mergeCell ref="C349:G349"/>
    <mergeCell ref="C326:G326"/>
    <mergeCell ref="C329:G329"/>
    <mergeCell ref="C332:G332"/>
    <mergeCell ref="C335:G335"/>
    <mergeCell ref="C366:G366"/>
    <mergeCell ref="C370:G370"/>
    <mergeCell ref="C375:G375"/>
    <mergeCell ref="C378:G378"/>
    <mergeCell ref="C353:G353"/>
    <mergeCell ref="C356:G356"/>
    <mergeCell ref="C360:G360"/>
    <mergeCell ref="C363:G363"/>
    <mergeCell ref="C395:G395"/>
    <mergeCell ref="C398:G398"/>
    <mergeCell ref="C403:G403"/>
    <mergeCell ref="C406:G406"/>
    <mergeCell ref="C381:G381"/>
    <mergeCell ref="C384:G384"/>
    <mergeCell ref="C388:G388"/>
    <mergeCell ref="C391:G391"/>
    <mergeCell ref="C421:G421"/>
    <mergeCell ref="C426:G426"/>
    <mergeCell ref="C429:G429"/>
    <mergeCell ref="C432:G432"/>
    <mergeCell ref="C409:G409"/>
    <mergeCell ref="C412:G412"/>
    <mergeCell ref="C415:G415"/>
    <mergeCell ref="C418:G418"/>
    <mergeCell ref="C454:G454"/>
    <mergeCell ref="C458:G458"/>
    <mergeCell ref="C435:G435"/>
    <mergeCell ref="C438:G438"/>
    <mergeCell ref="C441:G441"/>
    <mergeCell ref="C450:G450"/>
  </mergeCells>
  <phoneticPr fontId="3" type="noConversion"/>
  <pageMargins left="0.31" right="0.34" top="0.48" bottom="0.43" header="0.24" footer="0.21"/>
  <pageSetup scale="62" fitToHeight="16" orientation="portrait" r:id="rId1"/>
  <headerFooter alignWithMargins="0">
    <oddHeader>&amp;C&amp;"Arial,Bold"&amp;18Lincoln Electric Company Supplier Self Assessment Survey</oddHeader>
    <oddFooter>&amp;L&amp;12PU - 131 Rev. 01-22-2013&amp;C&amp;12Page &amp;P of &amp;N</oddFooter>
  </headerFooter>
  <rowBreaks count="6" manualBreakCount="6">
    <brk id="80" max="6" man="1"/>
    <brk id="143" max="6" man="1"/>
    <brk id="202" max="6" man="1"/>
    <brk id="273" max="6" man="1"/>
    <brk id="345" max="6" man="1"/>
    <brk id="39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R73"/>
  <sheetViews>
    <sheetView topLeftCell="A39" zoomScaleNormal="100" workbookViewId="0">
      <selection activeCell="H2" sqref="H2"/>
    </sheetView>
  </sheetViews>
  <sheetFormatPr defaultRowHeight="12.75" x14ac:dyDescent="0.2"/>
  <cols>
    <col min="1" max="1" width="1.7109375" customWidth="1"/>
    <col min="2" max="2" width="3.140625" customWidth="1"/>
    <col min="12" max="12" width="12.5703125" customWidth="1"/>
    <col min="13" max="13" width="4.5703125" customWidth="1"/>
    <col min="14" max="14" width="7.28515625" customWidth="1"/>
  </cols>
  <sheetData>
    <row r="1" spans="1:18" x14ac:dyDescent="0.2">
      <c r="A1" s="8"/>
      <c r="B1" s="8"/>
      <c r="C1" s="8"/>
      <c r="D1" s="8"/>
      <c r="E1" s="8"/>
      <c r="F1" s="8"/>
      <c r="G1" s="8"/>
      <c r="H1" s="8"/>
      <c r="I1" s="8"/>
      <c r="J1" s="8"/>
      <c r="K1" s="8"/>
      <c r="L1" s="8"/>
      <c r="M1" s="8"/>
      <c r="N1" s="8"/>
      <c r="O1" s="8"/>
      <c r="P1" s="8"/>
      <c r="Q1" s="8"/>
      <c r="R1" s="8"/>
    </row>
    <row r="2" spans="1:18" x14ac:dyDescent="0.2">
      <c r="A2" s="8"/>
      <c r="B2" s="8"/>
      <c r="C2" s="8"/>
      <c r="D2" s="8"/>
      <c r="E2" s="8"/>
      <c r="F2" s="8"/>
      <c r="G2" s="8"/>
      <c r="H2" s="8"/>
      <c r="I2" s="8"/>
      <c r="J2" s="8"/>
      <c r="K2" s="8"/>
      <c r="L2" s="8"/>
      <c r="M2" s="8"/>
      <c r="N2" s="8"/>
      <c r="O2" s="8"/>
      <c r="P2" s="8"/>
      <c r="Q2" s="8"/>
      <c r="R2" s="8"/>
    </row>
    <row r="3" spans="1:18" x14ac:dyDescent="0.2">
      <c r="A3" s="8"/>
      <c r="B3" s="8"/>
      <c r="C3" s="8"/>
      <c r="D3" s="8"/>
      <c r="E3" s="8"/>
      <c r="F3" s="8"/>
      <c r="G3" s="8"/>
      <c r="H3" s="8"/>
      <c r="I3" s="8"/>
      <c r="J3" s="8"/>
      <c r="K3" s="8"/>
      <c r="L3" s="8"/>
      <c r="M3" s="8"/>
      <c r="N3" s="8"/>
      <c r="O3" s="8"/>
      <c r="P3" s="8"/>
      <c r="Q3" s="8"/>
      <c r="R3" s="8"/>
    </row>
    <row r="4" spans="1:18" x14ac:dyDescent="0.2">
      <c r="A4" s="8"/>
      <c r="B4" s="8"/>
      <c r="C4" s="8"/>
      <c r="D4" s="8"/>
      <c r="E4" s="8"/>
      <c r="F4" s="8"/>
      <c r="G4" s="8"/>
      <c r="H4" s="8"/>
      <c r="I4" s="8"/>
      <c r="J4" s="8"/>
      <c r="K4" s="8"/>
      <c r="L4" s="8"/>
      <c r="M4" s="8"/>
      <c r="N4" s="8"/>
      <c r="O4" s="8"/>
      <c r="P4" s="8"/>
      <c r="Q4" s="8"/>
      <c r="R4" s="8"/>
    </row>
    <row r="5" spans="1:18" x14ac:dyDescent="0.2">
      <c r="A5" s="8"/>
      <c r="B5" s="8"/>
      <c r="C5" s="8"/>
      <c r="D5" s="8"/>
      <c r="E5" s="8"/>
      <c r="F5" s="8"/>
      <c r="G5" s="8"/>
      <c r="H5" s="8"/>
      <c r="I5" s="8"/>
      <c r="J5" s="8"/>
      <c r="K5" s="8"/>
      <c r="L5" s="8"/>
      <c r="M5" s="8"/>
      <c r="N5" s="8"/>
      <c r="O5" s="8"/>
      <c r="P5" s="8"/>
      <c r="Q5" s="8"/>
      <c r="R5" s="8"/>
    </row>
    <row r="6" spans="1:18" ht="23.25" x14ac:dyDescent="0.35">
      <c r="A6" s="8"/>
      <c r="B6" s="231" t="s">
        <v>208</v>
      </c>
      <c r="C6" s="8"/>
      <c r="D6" s="8"/>
      <c r="E6" s="8"/>
      <c r="F6" s="8"/>
      <c r="G6" s="8"/>
      <c r="H6" s="8"/>
      <c r="I6" s="8"/>
      <c r="J6" s="8"/>
      <c r="K6" s="8"/>
      <c r="L6" s="8"/>
      <c r="M6" s="8"/>
      <c r="N6" s="8"/>
      <c r="O6" s="8"/>
      <c r="P6" s="8"/>
      <c r="Q6" s="8"/>
      <c r="R6" s="8"/>
    </row>
    <row r="7" spans="1:18" ht="18" customHeight="1" x14ac:dyDescent="0.3">
      <c r="A7" s="8"/>
      <c r="B7" s="199"/>
      <c r="C7" s="8"/>
      <c r="D7" s="8"/>
      <c r="E7" s="8"/>
      <c r="F7" s="8"/>
      <c r="G7" s="8"/>
      <c r="H7" s="8"/>
      <c r="I7" s="8"/>
      <c r="J7" s="8"/>
      <c r="K7" s="8"/>
      <c r="L7" s="8"/>
      <c r="M7" s="8"/>
      <c r="N7" s="8"/>
      <c r="O7" s="8"/>
      <c r="P7" s="8"/>
      <c r="Q7" s="8"/>
      <c r="R7" s="8"/>
    </row>
    <row r="8" spans="1:18" ht="18" customHeight="1" x14ac:dyDescent="0.25">
      <c r="A8" s="8"/>
      <c r="B8" s="200">
        <v>1</v>
      </c>
      <c r="C8" s="200" t="s">
        <v>372</v>
      </c>
      <c r="D8" s="8"/>
      <c r="E8" s="8"/>
      <c r="F8" s="8"/>
      <c r="G8" s="8"/>
      <c r="H8" s="8"/>
      <c r="I8" s="8"/>
      <c r="J8" s="8"/>
      <c r="K8" s="8"/>
      <c r="L8" s="8"/>
      <c r="M8" s="8"/>
      <c r="N8" s="8"/>
      <c r="O8" s="8"/>
      <c r="P8" s="8"/>
      <c r="Q8" s="8"/>
      <c r="R8" s="8"/>
    </row>
    <row r="9" spans="1:18" ht="18" customHeight="1" x14ac:dyDescent="0.25">
      <c r="A9" s="8"/>
      <c r="B9" s="200">
        <v>2</v>
      </c>
      <c r="C9" s="200" t="s">
        <v>373</v>
      </c>
      <c r="D9" s="8"/>
      <c r="E9" s="8"/>
      <c r="F9" s="8"/>
      <c r="G9" s="8"/>
      <c r="H9" s="8"/>
      <c r="I9" s="8"/>
      <c r="J9" s="8"/>
      <c r="K9" s="8"/>
      <c r="L9" s="8"/>
      <c r="M9" s="8"/>
      <c r="N9" s="8"/>
      <c r="O9" s="8"/>
      <c r="P9" s="8"/>
      <c r="Q9" s="8"/>
      <c r="R9" s="8"/>
    </row>
    <row r="10" spans="1:18" ht="18" customHeight="1" x14ac:dyDescent="0.25">
      <c r="A10" s="8"/>
      <c r="B10" s="200"/>
      <c r="C10" s="200" t="s">
        <v>374</v>
      </c>
      <c r="D10" s="8"/>
      <c r="E10" s="8"/>
      <c r="F10" s="8"/>
      <c r="G10" s="8"/>
      <c r="H10" s="8"/>
      <c r="I10" s="8"/>
      <c r="J10" s="8"/>
      <c r="K10" s="8"/>
      <c r="L10" s="8"/>
      <c r="M10" s="8"/>
      <c r="N10" s="8"/>
      <c r="O10" s="8"/>
      <c r="P10" s="8"/>
      <c r="Q10" s="8"/>
      <c r="R10" s="8"/>
    </row>
    <row r="11" spans="1:18" ht="18" customHeight="1" x14ac:dyDescent="0.25">
      <c r="A11" s="8"/>
      <c r="B11" s="200"/>
      <c r="C11" s="200" t="s">
        <v>376</v>
      </c>
      <c r="D11" s="8"/>
      <c r="E11" s="8"/>
      <c r="F11" s="8"/>
      <c r="G11" s="8"/>
      <c r="H11" s="8"/>
      <c r="I11" s="8"/>
      <c r="J11" s="8"/>
      <c r="K11" s="8"/>
      <c r="L11" s="8"/>
      <c r="M11" s="8"/>
      <c r="N11" s="8"/>
      <c r="O11" s="8"/>
      <c r="P11" s="8"/>
      <c r="Q11" s="8"/>
      <c r="R11" s="8"/>
    </row>
    <row r="12" spans="1:18" ht="18" customHeight="1" x14ac:dyDescent="0.25">
      <c r="A12" s="8"/>
      <c r="B12" s="200">
        <v>3</v>
      </c>
      <c r="C12" s="200" t="s">
        <v>378</v>
      </c>
      <c r="D12" s="8"/>
      <c r="E12" s="8"/>
      <c r="F12" s="8"/>
      <c r="G12" s="8"/>
      <c r="H12" s="8"/>
      <c r="I12" s="8"/>
      <c r="J12" s="8"/>
      <c r="K12" s="8"/>
      <c r="L12" s="8"/>
      <c r="M12" s="8"/>
      <c r="N12" s="8"/>
      <c r="O12" s="8"/>
      <c r="P12" s="8"/>
      <c r="Q12" s="8"/>
      <c r="R12" s="8"/>
    </row>
    <row r="13" spans="1:18" ht="18" customHeight="1" x14ac:dyDescent="0.25">
      <c r="A13" s="8"/>
      <c r="B13" s="200">
        <v>4</v>
      </c>
      <c r="C13" s="200" t="s">
        <v>375</v>
      </c>
      <c r="D13" s="8"/>
      <c r="E13" s="8"/>
      <c r="F13" s="8"/>
      <c r="G13" s="8"/>
      <c r="H13" s="8"/>
      <c r="I13" s="8"/>
      <c r="J13" s="8"/>
      <c r="K13" s="8"/>
      <c r="L13" s="8"/>
      <c r="M13" s="8"/>
      <c r="N13" s="8"/>
      <c r="O13" s="8"/>
      <c r="P13" s="8"/>
      <c r="Q13" s="8"/>
      <c r="R13" s="8"/>
    </row>
    <row r="14" spans="1:18" ht="18" customHeight="1" x14ac:dyDescent="0.25">
      <c r="A14" s="8"/>
      <c r="B14" s="200">
        <v>5</v>
      </c>
      <c r="C14" s="200" t="s">
        <v>377</v>
      </c>
      <c r="D14" s="8"/>
      <c r="E14" s="8"/>
      <c r="F14" s="8"/>
      <c r="G14" s="8"/>
      <c r="H14" s="8"/>
      <c r="I14" s="8"/>
      <c r="J14" s="8"/>
      <c r="K14" s="8"/>
      <c r="L14" s="8"/>
      <c r="M14" s="8"/>
      <c r="N14" s="8"/>
      <c r="O14" s="8"/>
      <c r="P14" s="8"/>
      <c r="Q14" s="8"/>
      <c r="R14" s="8"/>
    </row>
    <row r="15" spans="1:18" ht="18" customHeight="1" x14ac:dyDescent="0.25">
      <c r="A15" s="8"/>
      <c r="B15" s="200">
        <v>6</v>
      </c>
      <c r="C15" s="200" t="s">
        <v>383</v>
      </c>
      <c r="D15" s="8"/>
      <c r="E15" s="8"/>
      <c r="F15" s="8"/>
      <c r="G15" s="8"/>
      <c r="H15" s="8"/>
      <c r="I15" s="8"/>
      <c r="J15" s="8"/>
      <c r="K15" s="8"/>
      <c r="L15" s="8"/>
      <c r="M15" s="8"/>
      <c r="N15" s="8"/>
      <c r="O15" s="8"/>
      <c r="P15" s="8"/>
      <c r="Q15" s="8"/>
      <c r="R15" s="8"/>
    </row>
    <row r="16" spans="1:18" ht="18" customHeight="1" x14ac:dyDescent="0.3">
      <c r="A16" s="8"/>
      <c r="B16" s="199"/>
      <c r="C16" s="8"/>
      <c r="D16" s="8"/>
      <c r="E16" s="8"/>
      <c r="F16" s="8"/>
      <c r="G16" s="8"/>
      <c r="H16" s="8"/>
      <c r="I16" s="8"/>
      <c r="J16" s="8"/>
      <c r="K16" s="8"/>
      <c r="L16" s="8"/>
      <c r="M16" s="8"/>
      <c r="N16" s="8"/>
      <c r="O16" s="8"/>
      <c r="P16" s="8"/>
      <c r="Q16" s="8"/>
      <c r="R16" s="8"/>
    </row>
    <row r="17" spans="1:18" ht="18" customHeight="1" x14ac:dyDescent="0.3">
      <c r="A17" s="8"/>
      <c r="B17" s="8"/>
      <c r="C17" s="220" t="s">
        <v>174</v>
      </c>
      <c r="D17" s="8"/>
      <c r="E17" s="8"/>
      <c r="F17" s="8"/>
      <c r="G17" s="8"/>
      <c r="H17" s="8"/>
      <c r="I17" s="8"/>
      <c r="J17" s="8"/>
      <c r="K17" s="8"/>
      <c r="L17" s="8"/>
      <c r="M17" s="8"/>
      <c r="N17" s="8"/>
      <c r="O17" s="8"/>
      <c r="P17" s="8"/>
      <c r="Q17" s="8"/>
      <c r="R17" s="8"/>
    </row>
    <row r="18" spans="1:18" ht="18" x14ac:dyDescent="0.25">
      <c r="A18" s="8"/>
      <c r="B18" s="200">
        <v>1</v>
      </c>
      <c r="C18" s="200" t="s">
        <v>447</v>
      </c>
      <c r="D18" s="200"/>
      <c r="E18" s="8"/>
      <c r="F18" s="8"/>
      <c r="G18" s="8"/>
      <c r="H18" s="8"/>
      <c r="I18" s="8"/>
      <c r="J18" s="8"/>
      <c r="K18" s="8"/>
      <c r="L18" s="8"/>
      <c r="M18" s="8"/>
      <c r="N18" s="8"/>
      <c r="O18" s="8"/>
      <c r="P18" s="8"/>
      <c r="Q18" s="8"/>
      <c r="R18" s="8"/>
    </row>
    <row r="19" spans="1:18" ht="18" x14ac:dyDescent="0.25">
      <c r="A19" s="8"/>
      <c r="B19" s="200">
        <v>2</v>
      </c>
      <c r="C19" s="200" t="s">
        <v>431</v>
      </c>
      <c r="D19" s="200"/>
      <c r="E19" s="8"/>
      <c r="F19" s="8"/>
      <c r="G19" s="8"/>
      <c r="H19" s="8"/>
      <c r="I19" s="8"/>
      <c r="J19" s="8"/>
      <c r="K19" s="8"/>
      <c r="L19" s="8"/>
      <c r="M19" s="8"/>
      <c r="N19" s="8"/>
      <c r="O19" s="8"/>
      <c r="P19" s="8"/>
      <c r="Q19" s="8"/>
      <c r="R19" s="8"/>
    </row>
    <row r="20" spans="1:18" ht="18" x14ac:dyDescent="0.25">
      <c r="A20" s="8"/>
      <c r="B20" s="200"/>
      <c r="C20" s="200" t="s">
        <v>430</v>
      </c>
      <c r="D20" s="200"/>
      <c r="E20" s="8"/>
      <c r="F20" s="8"/>
      <c r="G20" s="8"/>
      <c r="H20" s="8"/>
      <c r="I20" s="8"/>
      <c r="J20" s="8"/>
      <c r="K20" s="8"/>
      <c r="L20" s="8"/>
      <c r="M20" s="8"/>
      <c r="N20" s="8"/>
      <c r="O20" s="8"/>
      <c r="P20" s="8"/>
      <c r="Q20" s="8"/>
      <c r="R20" s="8"/>
    </row>
    <row r="21" spans="1:18" ht="18" x14ac:dyDescent="0.25">
      <c r="A21" s="8"/>
      <c r="B21" s="200">
        <v>3</v>
      </c>
      <c r="C21" s="200" t="s">
        <v>388</v>
      </c>
      <c r="D21" s="221"/>
      <c r="E21" s="8"/>
      <c r="F21" s="8"/>
      <c r="G21" s="8"/>
      <c r="H21" s="8"/>
      <c r="I21" s="8"/>
      <c r="J21" s="8"/>
      <c r="K21" s="8"/>
      <c r="L21" s="8"/>
      <c r="M21" s="8"/>
      <c r="N21" s="8"/>
      <c r="O21" s="8"/>
      <c r="P21" s="8"/>
      <c r="Q21" s="8"/>
      <c r="R21" s="8"/>
    </row>
    <row r="22" spans="1:18" ht="18" x14ac:dyDescent="0.25">
      <c r="A22" s="8"/>
      <c r="B22" s="200">
        <v>4</v>
      </c>
      <c r="C22" s="200" t="s">
        <v>432</v>
      </c>
      <c r="D22" s="221"/>
      <c r="E22" s="8"/>
      <c r="F22" s="8"/>
      <c r="G22" s="8"/>
      <c r="H22" s="8"/>
      <c r="I22" s="8"/>
      <c r="J22" s="8"/>
      <c r="K22" s="8"/>
      <c r="L22" s="8"/>
      <c r="M22" s="8"/>
      <c r="N22" s="8"/>
      <c r="O22" s="8"/>
      <c r="P22" s="8"/>
      <c r="Q22" s="8"/>
      <c r="R22" s="8"/>
    </row>
    <row r="23" spans="1:18" ht="18" x14ac:dyDescent="0.25">
      <c r="A23" s="8"/>
      <c r="B23" s="200"/>
      <c r="C23" s="200"/>
      <c r="D23" s="200"/>
      <c r="E23" s="8"/>
      <c r="F23" s="8"/>
      <c r="G23" s="8"/>
      <c r="H23" s="8"/>
      <c r="I23" s="8"/>
      <c r="J23" s="8"/>
      <c r="K23" s="8"/>
      <c r="L23" s="8"/>
      <c r="M23" s="8"/>
      <c r="N23" s="8"/>
      <c r="O23" s="8"/>
      <c r="P23" s="8"/>
      <c r="Q23" s="8"/>
      <c r="R23" s="8"/>
    </row>
    <row r="24" spans="1:18" ht="18" customHeight="1" x14ac:dyDescent="0.3">
      <c r="A24" s="8"/>
      <c r="B24" s="8"/>
      <c r="C24" s="220" t="s">
        <v>173</v>
      </c>
      <c r="D24" s="8"/>
      <c r="E24" s="8"/>
      <c r="F24" s="8"/>
      <c r="G24" s="8"/>
      <c r="H24" s="8"/>
      <c r="I24" s="8"/>
      <c r="J24" s="8"/>
      <c r="K24" s="8"/>
      <c r="L24" s="8"/>
      <c r="M24" s="8"/>
      <c r="N24" s="8"/>
      <c r="O24" s="8"/>
      <c r="P24" s="8"/>
      <c r="Q24" s="8"/>
      <c r="R24" s="8"/>
    </row>
    <row r="25" spans="1:18" ht="18" customHeight="1" x14ac:dyDescent="0.25">
      <c r="A25" s="8"/>
      <c r="B25" s="200">
        <v>1</v>
      </c>
      <c r="C25" s="200" t="s">
        <v>446</v>
      </c>
      <c r="D25" s="8"/>
      <c r="E25" s="8"/>
      <c r="F25" s="8"/>
      <c r="G25" s="8"/>
      <c r="H25" s="8"/>
      <c r="I25" s="8"/>
      <c r="J25" s="8"/>
      <c r="K25" s="8"/>
      <c r="L25" s="8"/>
      <c r="M25" s="8"/>
      <c r="N25" s="8"/>
      <c r="O25" s="8"/>
      <c r="P25" s="8"/>
      <c r="Q25" s="8"/>
      <c r="R25" s="8"/>
    </row>
    <row r="26" spans="1:18" ht="18" customHeight="1" x14ac:dyDescent="0.25">
      <c r="A26" s="8"/>
      <c r="B26" s="200">
        <v>2</v>
      </c>
      <c r="C26" s="200" t="s">
        <v>431</v>
      </c>
      <c r="D26" s="8"/>
      <c r="E26" s="8"/>
      <c r="F26" s="8"/>
      <c r="G26" s="8"/>
      <c r="H26" s="8"/>
      <c r="I26" s="8"/>
      <c r="J26" s="8"/>
      <c r="K26" s="8"/>
      <c r="L26" s="8"/>
      <c r="M26" s="8"/>
      <c r="N26" s="8"/>
      <c r="O26" s="8"/>
      <c r="P26" s="8"/>
      <c r="Q26" s="8"/>
      <c r="R26" s="8"/>
    </row>
    <row r="27" spans="1:18" ht="18" customHeight="1" x14ac:dyDescent="0.25">
      <c r="A27" s="8"/>
      <c r="B27" s="200"/>
      <c r="C27" s="200" t="s">
        <v>448</v>
      </c>
      <c r="D27" s="221"/>
      <c r="E27" s="8"/>
      <c r="F27" s="8"/>
      <c r="G27" s="8"/>
      <c r="H27" s="8"/>
      <c r="I27" s="8"/>
      <c r="J27" s="8"/>
      <c r="K27" s="8"/>
      <c r="L27" s="8"/>
      <c r="M27" s="8"/>
      <c r="N27" s="8"/>
      <c r="O27" s="8"/>
      <c r="P27" s="8"/>
      <c r="Q27" s="8"/>
      <c r="R27" s="8"/>
    </row>
    <row r="28" spans="1:18" ht="18" customHeight="1" x14ac:dyDescent="0.25">
      <c r="A28" s="8"/>
      <c r="B28" s="200">
        <v>3</v>
      </c>
      <c r="C28" s="200" t="s">
        <v>388</v>
      </c>
      <c r="D28" s="8"/>
      <c r="E28" s="8"/>
      <c r="F28" s="8"/>
      <c r="G28" s="8"/>
      <c r="H28" s="8"/>
      <c r="I28" s="8"/>
      <c r="J28" s="8"/>
      <c r="K28" s="8"/>
      <c r="L28" s="8"/>
      <c r="M28" s="8"/>
      <c r="N28" s="8"/>
      <c r="O28" s="8"/>
      <c r="P28" s="8"/>
      <c r="Q28" s="8"/>
      <c r="R28" s="8"/>
    </row>
    <row r="29" spans="1:18" ht="18" customHeight="1" x14ac:dyDescent="0.25">
      <c r="A29" s="8"/>
      <c r="B29" s="200">
        <v>4</v>
      </c>
      <c r="C29" s="200" t="s">
        <v>432</v>
      </c>
      <c r="D29" s="221"/>
      <c r="E29" s="8"/>
      <c r="F29" s="8"/>
      <c r="G29" s="8"/>
      <c r="H29" s="8"/>
      <c r="I29" s="8"/>
      <c r="J29" s="8"/>
      <c r="K29" s="8"/>
      <c r="L29" s="8"/>
      <c r="M29" s="8"/>
      <c r="N29" s="8"/>
      <c r="O29" s="8"/>
      <c r="P29" s="8"/>
      <c r="Q29" s="8"/>
      <c r="R29" s="8"/>
    </row>
    <row r="30" spans="1:18" ht="18" customHeight="1" x14ac:dyDescent="0.2">
      <c r="A30" s="8"/>
      <c r="B30" s="8"/>
      <c r="C30" s="8"/>
      <c r="D30" s="8"/>
      <c r="E30" s="8"/>
      <c r="F30" s="8"/>
      <c r="G30" s="8"/>
      <c r="H30" s="8"/>
      <c r="I30" s="8"/>
      <c r="J30" s="8"/>
      <c r="K30" s="8"/>
      <c r="L30" s="8"/>
      <c r="M30" s="8"/>
      <c r="N30" s="8"/>
      <c r="O30" s="8"/>
      <c r="P30" s="8"/>
      <c r="Q30" s="8"/>
      <c r="R30" s="8"/>
    </row>
    <row r="31" spans="1:18" ht="18" customHeight="1" x14ac:dyDescent="0.3">
      <c r="A31" s="8"/>
      <c r="B31" s="8"/>
      <c r="C31" s="220" t="s">
        <v>172</v>
      </c>
      <c r="D31" s="8"/>
      <c r="E31" s="8"/>
      <c r="F31" s="8"/>
      <c r="G31" s="8"/>
      <c r="H31" s="8"/>
      <c r="I31" s="8"/>
      <c r="J31" s="8"/>
      <c r="K31" s="8"/>
      <c r="L31" s="8"/>
      <c r="M31" s="8"/>
      <c r="N31" s="8"/>
      <c r="O31" s="8"/>
      <c r="P31" s="8"/>
      <c r="Q31" s="8"/>
      <c r="R31" s="8"/>
    </row>
    <row r="32" spans="1:18" ht="18" customHeight="1" x14ac:dyDescent="0.25">
      <c r="A32" s="8"/>
      <c r="B32" s="200">
        <v>1</v>
      </c>
      <c r="C32" s="200" t="s">
        <v>380</v>
      </c>
      <c r="D32" s="8"/>
      <c r="E32" s="8"/>
      <c r="F32" s="8"/>
      <c r="G32" s="8"/>
      <c r="H32" s="8"/>
      <c r="I32" s="8"/>
      <c r="J32" s="8"/>
      <c r="K32" s="8"/>
      <c r="L32" s="8"/>
      <c r="M32" s="8"/>
      <c r="N32" s="8"/>
      <c r="O32" s="8"/>
      <c r="P32" s="8"/>
      <c r="Q32" s="8"/>
      <c r="R32" s="8"/>
    </row>
    <row r="33" spans="1:18" ht="18" customHeight="1" x14ac:dyDescent="0.25">
      <c r="A33" s="8"/>
      <c r="B33" s="200"/>
      <c r="C33" s="200" t="s">
        <v>381</v>
      </c>
      <c r="D33" s="8"/>
      <c r="E33" s="8"/>
      <c r="F33" s="8"/>
      <c r="G33" s="8"/>
      <c r="H33" s="8"/>
      <c r="I33" s="8"/>
      <c r="J33" s="8"/>
      <c r="K33" s="8"/>
      <c r="L33" s="8"/>
      <c r="M33" s="8"/>
      <c r="N33" s="8"/>
      <c r="O33" s="8"/>
      <c r="P33" s="8"/>
      <c r="Q33" s="8"/>
      <c r="R33" s="8"/>
    </row>
    <row r="34" spans="1:18" ht="18" customHeight="1" x14ac:dyDescent="0.25">
      <c r="A34" s="8"/>
      <c r="B34" s="200"/>
      <c r="C34" s="200" t="s">
        <v>382</v>
      </c>
      <c r="D34" s="8"/>
      <c r="E34" s="8"/>
      <c r="F34" s="8"/>
      <c r="G34" s="8"/>
      <c r="H34" s="8"/>
      <c r="I34" s="8"/>
      <c r="J34" s="8"/>
      <c r="K34" s="8"/>
      <c r="L34" s="8"/>
      <c r="M34" s="8"/>
      <c r="N34" s="8"/>
      <c r="O34" s="8"/>
      <c r="P34" s="8"/>
      <c r="Q34" s="8"/>
      <c r="R34" s="8"/>
    </row>
    <row r="35" spans="1:18" ht="18" customHeight="1" x14ac:dyDescent="0.25">
      <c r="A35" s="8"/>
      <c r="B35" s="200">
        <v>2</v>
      </c>
      <c r="C35" s="200" t="s">
        <v>449</v>
      </c>
      <c r="D35" s="221"/>
      <c r="E35" s="8"/>
      <c r="F35" s="8"/>
      <c r="G35" s="8"/>
      <c r="H35" s="8"/>
      <c r="I35" s="8"/>
      <c r="J35" s="8"/>
      <c r="K35" s="8"/>
      <c r="L35" s="8"/>
      <c r="M35" s="8"/>
      <c r="N35" s="8"/>
      <c r="O35" s="8"/>
      <c r="P35" s="8"/>
      <c r="Q35" s="8"/>
      <c r="R35" s="8"/>
    </row>
    <row r="36" spans="1:18" ht="18" customHeight="1" x14ac:dyDescent="0.25">
      <c r="A36" s="8"/>
      <c r="B36" s="200"/>
      <c r="C36" s="200" t="s">
        <v>450</v>
      </c>
      <c r="D36" s="8"/>
      <c r="E36" s="8"/>
      <c r="F36" s="8"/>
      <c r="G36" s="8"/>
      <c r="H36" s="8"/>
      <c r="I36" s="8"/>
      <c r="J36" s="8"/>
      <c r="K36" s="8"/>
      <c r="L36" s="8"/>
      <c r="M36" s="8"/>
      <c r="N36" s="8"/>
      <c r="O36" s="8"/>
      <c r="P36" s="8"/>
      <c r="Q36" s="8"/>
      <c r="R36" s="8"/>
    </row>
    <row r="37" spans="1:18" ht="18" customHeight="1" x14ac:dyDescent="0.25">
      <c r="A37" s="8"/>
      <c r="B37" s="200">
        <v>3</v>
      </c>
      <c r="C37" s="200" t="s">
        <v>384</v>
      </c>
      <c r="D37" s="8"/>
      <c r="E37" s="8"/>
      <c r="F37" s="8"/>
      <c r="G37" s="8"/>
      <c r="H37" s="8"/>
      <c r="I37" s="8"/>
      <c r="J37" s="8"/>
      <c r="K37" s="8"/>
      <c r="L37" s="8"/>
      <c r="M37" s="8"/>
      <c r="N37" s="8"/>
      <c r="O37" s="8"/>
      <c r="P37" s="8"/>
      <c r="Q37" s="8"/>
      <c r="R37" s="8"/>
    </row>
    <row r="38" spans="1:18" ht="18" customHeight="1" x14ac:dyDescent="0.25">
      <c r="A38" s="8"/>
      <c r="B38" s="200"/>
      <c r="C38" s="200" t="s">
        <v>379</v>
      </c>
      <c r="D38" s="8"/>
      <c r="E38" s="8"/>
      <c r="F38" s="8"/>
      <c r="G38" s="8"/>
      <c r="H38" s="8"/>
      <c r="I38" s="8"/>
      <c r="J38" s="8"/>
      <c r="K38" s="8"/>
      <c r="L38" s="8"/>
      <c r="M38" s="8"/>
      <c r="N38" s="8"/>
      <c r="O38" s="8"/>
      <c r="P38" s="8"/>
      <c r="Q38" s="8"/>
      <c r="R38" s="8"/>
    </row>
    <row r="39" spans="1:18" ht="18" customHeight="1" x14ac:dyDescent="0.25">
      <c r="A39" s="8"/>
      <c r="B39" s="200"/>
      <c r="C39" s="200"/>
      <c r="D39" s="8"/>
      <c r="E39" s="8"/>
      <c r="F39" s="8"/>
      <c r="G39" s="8"/>
      <c r="H39" s="8"/>
      <c r="I39" s="8"/>
      <c r="J39" s="8"/>
      <c r="K39" s="8"/>
      <c r="L39" s="8"/>
      <c r="M39" s="8"/>
      <c r="N39" s="8"/>
      <c r="O39" s="8"/>
      <c r="P39" s="8"/>
      <c r="Q39" s="8"/>
      <c r="R39" s="8"/>
    </row>
    <row r="40" spans="1:18" ht="18" customHeight="1" x14ac:dyDescent="0.25">
      <c r="A40" s="8"/>
      <c r="B40" s="8"/>
      <c r="C40" s="8"/>
      <c r="D40" s="221"/>
      <c r="E40" s="8"/>
      <c r="F40" s="8"/>
      <c r="G40" s="8"/>
      <c r="H40" s="8"/>
      <c r="I40" s="8"/>
      <c r="J40" s="8"/>
      <c r="K40" s="8"/>
      <c r="L40" s="8"/>
      <c r="M40" s="8"/>
      <c r="N40" s="8"/>
      <c r="O40" s="8"/>
      <c r="P40" s="8"/>
      <c r="Q40" s="8"/>
      <c r="R40" s="8"/>
    </row>
    <row r="41" spans="1:18" ht="18" customHeight="1" x14ac:dyDescent="0.25">
      <c r="A41" s="8"/>
      <c r="B41" s="8"/>
      <c r="C41" s="8"/>
      <c r="D41" s="221"/>
      <c r="E41" s="8"/>
      <c r="F41" s="8"/>
      <c r="G41" s="8"/>
      <c r="H41" s="8"/>
      <c r="I41" s="8"/>
      <c r="J41" s="8"/>
      <c r="K41" s="8"/>
      <c r="L41" s="8"/>
      <c r="M41" s="8"/>
      <c r="N41" s="8"/>
      <c r="O41" s="8"/>
      <c r="P41" s="8"/>
      <c r="Q41" s="8"/>
      <c r="R41" s="8"/>
    </row>
    <row r="42" spans="1:18" ht="18" x14ac:dyDescent="0.25">
      <c r="B42" s="201"/>
      <c r="C42" s="201"/>
      <c r="D42" s="201"/>
    </row>
    <row r="43" spans="1:18" ht="18" x14ac:dyDescent="0.25">
      <c r="B43" s="201"/>
      <c r="C43" s="201"/>
      <c r="D43" s="201"/>
    </row>
    <row r="44" spans="1:18" ht="18" x14ac:dyDescent="0.25">
      <c r="B44" s="201"/>
      <c r="C44" s="201"/>
      <c r="D44" s="201"/>
    </row>
    <row r="45" spans="1:18" ht="18" x14ac:dyDescent="0.25">
      <c r="B45" s="201"/>
      <c r="C45" s="201"/>
      <c r="D45" s="201"/>
    </row>
    <row r="46" spans="1:18" ht="18" x14ac:dyDescent="0.25">
      <c r="B46" s="201"/>
      <c r="C46" s="201"/>
      <c r="D46" s="201"/>
    </row>
    <row r="47" spans="1:18" ht="18" x14ac:dyDescent="0.25">
      <c r="B47" s="201"/>
      <c r="C47" s="201"/>
      <c r="D47" s="201"/>
    </row>
    <row r="48" spans="1:18" ht="18" x14ac:dyDescent="0.25">
      <c r="B48" s="201"/>
      <c r="C48" s="201"/>
      <c r="D48" s="201"/>
    </row>
    <row r="49" spans="2:4" ht="18" x14ac:dyDescent="0.25">
      <c r="B49" s="201"/>
      <c r="C49" s="201"/>
      <c r="D49" s="201"/>
    </row>
    <row r="50" spans="2:4" ht="18" x14ac:dyDescent="0.25">
      <c r="B50" s="201"/>
      <c r="C50" s="201"/>
      <c r="D50" s="201"/>
    </row>
    <row r="51" spans="2:4" ht="18" x14ac:dyDescent="0.25">
      <c r="B51" s="201"/>
      <c r="C51" s="201"/>
      <c r="D51" s="201"/>
    </row>
    <row r="52" spans="2:4" ht="18" x14ac:dyDescent="0.25">
      <c r="B52" s="201"/>
      <c r="C52" s="201"/>
      <c r="D52" s="201"/>
    </row>
    <row r="53" spans="2:4" ht="18" x14ac:dyDescent="0.25">
      <c r="B53" s="201"/>
      <c r="C53" s="201"/>
      <c r="D53" s="201"/>
    </row>
    <row r="54" spans="2:4" ht="18" x14ac:dyDescent="0.25">
      <c r="B54" s="201"/>
      <c r="C54" s="201"/>
      <c r="D54" s="201"/>
    </row>
    <row r="55" spans="2:4" ht="18" x14ac:dyDescent="0.25">
      <c r="B55" s="201"/>
      <c r="C55" s="201"/>
      <c r="D55" s="201"/>
    </row>
    <row r="56" spans="2:4" ht="18" x14ac:dyDescent="0.25">
      <c r="B56" s="201"/>
      <c r="C56" s="201"/>
      <c r="D56" s="201"/>
    </row>
    <row r="57" spans="2:4" ht="18" x14ac:dyDescent="0.25">
      <c r="B57" s="201"/>
      <c r="C57" s="201"/>
      <c r="D57" s="201"/>
    </row>
    <row r="58" spans="2:4" ht="18" x14ac:dyDescent="0.25">
      <c r="B58" s="201"/>
      <c r="C58" s="201"/>
      <c r="D58" s="201"/>
    </row>
    <row r="59" spans="2:4" ht="18" x14ac:dyDescent="0.25">
      <c r="B59" s="201"/>
      <c r="C59" s="201"/>
      <c r="D59" s="201"/>
    </row>
    <row r="60" spans="2:4" ht="18" x14ac:dyDescent="0.25">
      <c r="B60" s="201"/>
      <c r="C60" s="201"/>
      <c r="D60" s="201"/>
    </row>
    <row r="61" spans="2:4" ht="18" x14ac:dyDescent="0.25">
      <c r="B61" s="201"/>
      <c r="C61" s="201"/>
      <c r="D61" s="201"/>
    </row>
    <row r="62" spans="2:4" ht="18" x14ac:dyDescent="0.25">
      <c r="B62" s="201"/>
      <c r="C62" s="201"/>
      <c r="D62" s="201"/>
    </row>
    <row r="63" spans="2:4" ht="18" x14ac:dyDescent="0.25">
      <c r="B63" s="201"/>
      <c r="C63" s="201"/>
      <c r="D63" s="201"/>
    </row>
    <row r="64" spans="2:4" ht="18" x14ac:dyDescent="0.25">
      <c r="B64" s="201"/>
      <c r="C64" s="201"/>
      <c r="D64" s="201"/>
    </row>
    <row r="65" spans="2:4" ht="18" x14ac:dyDescent="0.25">
      <c r="B65" s="201"/>
      <c r="C65" s="201"/>
      <c r="D65" s="201"/>
    </row>
    <row r="66" spans="2:4" ht="18" x14ac:dyDescent="0.25">
      <c r="B66" s="201"/>
      <c r="C66" s="201"/>
      <c r="D66" s="201"/>
    </row>
    <row r="67" spans="2:4" ht="18" x14ac:dyDescent="0.25">
      <c r="B67" s="201"/>
      <c r="C67" s="201"/>
      <c r="D67" s="201"/>
    </row>
    <row r="68" spans="2:4" ht="18" x14ac:dyDescent="0.25">
      <c r="B68" s="201"/>
      <c r="C68" s="201"/>
      <c r="D68" s="201"/>
    </row>
    <row r="69" spans="2:4" ht="18" x14ac:dyDescent="0.25">
      <c r="B69" s="201"/>
      <c r="C69" s="201"/>
      <c r="D69" s="201"/>
    </row>
    <row r="70" spans="2:4" ht="18" x14ac:dyDescent="0.25">
      <c r="B70" s="201"/>
      <c r="C70" s="201"/>
      <c r="D70" s="201"/>
    </row>
    <row r="71" spans="2:4" ht="18" x14ac:dyDescent="0.25">
      <c r="B71" s="201"/>
      <c r="C71" s="201"/>
      <c r="D71" s="201"/>
    </row>
    <row r="72" spans="2:4" ht="18" x14ac:dyDescent="0.25">
      <c r="B72" s="201"/>
      <c r="C72" s="201"/>
      <c r="D72" s="201"/>
    </row>
    <row r="73" spans="2:4" ht="18" x14ac:dyDescent="0.25">
      <c r="B73" s="201"/>
      <c r="C73" s="201"/>
      <c r="D73" s="201"/>
    </row>
  </sheetData>
  <sheetProtection password="CF2B" sheet="1"/>
  <phoneticPr fontId="3" type="noConversion"/>
  <pageMargins left="0.45" right="0.23" top="0.92" bottom="0.57999999999999996" header="0.28000000000000003" footer="0.28000000000000003"/>
  <pageSetup scale="86" orientation="portrait" r:id="rId1"/>
  <headerFooter alignWithMargins="0">
    <oddHeader xml:space="preserve">&amp;C&amp;"Arial,Bold"&amp;14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9CC00"/>
  </sheetPr>
  <dimension ref="A4:I48"/>
  <sheetViews>
    <sheetView showGridLines="0" tabSelected="1" workbookViewId="0">
      <selection activeCell="E5" sqref="E5:F5"/>
    </sheetView>
  </sheetViews>
  <sheetFormatPr defaultColWidth="9.140625" defaultRowHeight="12.75" x14ac:dyDescent="0.2"/>
  <cols>
    <col min="1" max="1" width="1.7109375" style="8" customWidth="1"/>
    <col min="2" max="2" width="21.85546875" style="8" customWidth="1"/>
    <col min="3" max="3" width="17.28515625" style="8" customWidth="1"/>
    <col min="4" max="4" width="8.85546875" style="8" customWidth="1"/>
    <col min="5" max="6" width="8.42578125" style="8" customWidth="1"/>
    <col min="7" max="7" width="8.5703125" style="8" customWidth="1"/>
    <col min="8" max="8" width="3.140625" style="8" customWidth="1"/>
    <col min="9" max="9" width="12.28515625" style="8" customWidth="1"/>
    <col min="10" max="16384" width="9.140625" style="8"/>
  </cols>
  <sheetData>
    <row r="4" spans="1:9" ht="51" customHeight="1" x14ac:dyDescent="0.25">
      <c r="C4" s="7"/>
      <c r="D4" s="7"/>
      <c r="E4" s="348" t="s">
        <v>183</v>
      </c>
      <c r="F4" s="348"/>
      <c r="G4" s="149"/>
      <c r="H4" s="149" t="s">
        <v>184</v>
      </c>
      <c r="I4" s="149"/>
    </row>
    <row r="5" spans="1:9" ht="17.25" customHeight="1" thickBot="1" x14ac:dyDescent="0.25">
      <c r="A5" s="309"/>
      <c r="B5" s="309"/>
      <c r="C5" s="309"/>
      <c r="D5" s="309"/>
      <c r="E5" s="349"/>
      <c r="F5" s="349"/>
      <c r="G5" s="246">
        <v>1</v>
      </c>
      <c r="H5" s="247"/>
      <c r="I5" s="247"/>
    </row>
    <row r="6" spans="1:9" ht="17.25" customHeight="1" thickBot="1" x14ac:dyDescent="0.25">
      <c r="A6" s="309"/>
      <c r="B6" s="280" t="s">
        <v>572</v>
      </c>
      <c r="C6" s="281" t="s">
        <v>577</v>
      </c>
      <c r="D6" s="309"/>
      <c r="E6" s="245"/>
      <c r="F6" s="245"/>
      <c r="G6" s="246">
        <v>2</v>
      </c>
      <c r="H6" s="247"/>
      <c r="I6" s="155"/>
    </row>
    <row r="7" spans="1:9" ht="17.25" customHeight="1" thickBot="1" x14ac:dyDescent="0.25">
      <c r="A7" s="309"/>
      <c r="B7" s="282" t="s">
        <v>573</v>
      </c>
      <c r="C7" s="283" t="s">
        <v>578</v>
      </c>
      <c r="D7" s="309"/>
      <c r="E7" s="245"/>
      <c r="F7" s="245"/>
      <c r="G7" s="246">
        <v>3</v>
      </c>
      <c r="H7" s="247"/>
      <c r="I7" s="155"/>
    </row>
    <row r="8" spans="1:9" ht="17.25" customHeight="1" thickBot="1" x14ac:dyDescent="0.25">
      <c r="A8" s="309"/>
      <c r="B8" s="284" t="s">
        <v>115</v>
      </c>
      <c r="C8" s="285" t="s">
        <v>579</v>
      </c>
      <c r="D8" s="309"/>
      <c r="E8" s="245"/>
      <c r="F8" s="245"/>
      <c r="G8" s="246">
        <v>4</v>
      </c>
      <c r="H8" s="155"/>
      <c r="I8" s="155"/>
    </row>
    <row r="9" spans="1:9" ht="17.25" customHeight="1" thickBot="1" x14ac:dyDescent="0.25">
      <c r="A9" s="309"/>
      <c r="B9" s="286" t="s">
        <v>574</v>
      </c>
      <c r="C9" s="287" t="s">
        <v>580</v>
      </c>
      <c r="D9" s="309"/>
      <c r="E9" s="245"/>
      <c r="F9" s="245"/>
      <c r="G9" s="246">
        <v>5</v>
      </c>
      <c r="H9" s="155"/>
      <c r="I9" s="155"/>
    </row>
    <row r="10" spans="1:9" ht="17.25" customHeight="1" thickBot="1" x14ac:dyDescent="0.25">
      <c r="A10" s="309"/>
      <c r="B10" s="288" t="s">
        <v>575</v>
      </c>
      <c r="C10" s="289" t="s">
        <v>581</v>
      </c>
      <c r="D10" s="309"/>
      <c r="E10" s="245"/>
      <c r="F10" s="245"/>
      <c r="G10" s="246">
        <v>6</v>
      </c>
      <c r="H10" s="155"/>
      <c r="I10" s="155"/>
    </row>
    <row r="11" spans="1:9" ht="17.25" customHeight="1" thickBot="1" x14ac:dyDescent="0.25">
      <c r="A11" s="309"/>
      <c r="B11" s="309"/>
      <c r="C11" s="309"/>
      <c r="D11" s="309"/>
      <c r="E11" s="245"/>
      <c r="F11" s="245"/>
      <c r="G11" s="246">
        <v>7</v>
      </c>
      <c r="H11" s="155"/>
      <c r="I11" s="155"/>
    </row>
    <row r="12" spans="1:9" ht="24" thickBot="1" x14ac:dyDescent="0.4">
      <c r="A12" s="309"/>
      <c r="B12" s="290" t="s">
        <v>588</v>
      </c>
      <c r="C12" s="291">
        <f>'Standard Summary'!I39</f>
        <v>686.04651162790697</v>
      </c>
      <c r="D12" s="309"/>
      <c r="G12" s="246"/>
      <c r="H12" s="155"/>
    </row>
    <row r="13" spans="1:9" ht="23.25" x14ac:dyDescent="0.35">
      <c r="A13" s="309"/>
      <c r="B13" s="310"/>
      <c r="C13" s="311"/>
      <c r="D13" s="309"/>
      <c r="G13" s="246"/>
      <c r="H13" s="155"/>
    </row>
    <row r="14" spans="1:9" ht="33.75" x14ac:dyDescent="0.5">
      <c r="B14" s="54" t="s">
        <v>148</v>
      </c>
      <c r="D14" s="54"/>
      <c r="E14" s="54"/>
      <c r="F14" s="54"/>
      <c r="G14" s="54"/>
      <c r="H14" s="52"/>
    </row>
    <row r="15" spans="1:9" ht="33.75" x14ac:dyDescent="0.5">
      <c r="B15" s="312" t="s">
        <v>143</v>
      </c>
      <c r="C15" s="313"/>
      <c r="D15" s="313"/>
      <c r="E15" s="313"/>
      <c r="F15" s="313"/>
      <c r="G15" s="313"/>
      <c r="H15" s="313"/>
    </row>
    <row r="16" spans="1:9" ht="9.75" customHeight="1" thickBot="1" x14ac:dyDescent="0.5">
      <c r="C16" s="19"/>
      <c r="D16" s="9"/>
    </row>
    <row r="17" spans="2:9" ht="15.6" customHeight="1" thickBot="1" x14ac:dyDescent="0.25">
      <c r="B17" s="314">
        <v>38104</v>
      </c>
      <c r="C17" s="314"/>
      <c r="D17" s="309"/>
      <c r="E17" s="140"/>
      <c r="F17" s="141"/>
      <c r="G17" s="141"/>
      <c r="H17" s="141"/>
      <c r="I17" s="142"/>
    </row>
    <row r="18" spans="2:9" ht="13.9" customHeight="1" x14ac:dyDescent="0.2">
      <c r="B18" s="315" t="s">
        <v>587</v>
      </c>
      <c r="C18" s="309"/>
      <c r="D18" s="309"/>
      <c r="E18" s="143"/>
      <c r="F18" s="144" t="s">
        <v>227</v>
      </c>
      <c r="G18" s="12"/>
      <c r="H18" s="12"/>
      <c r="I18" s="145"/>
    </row>
    <row r="19" spans="2:9" ht="15.6" customHeight="1" thickBot="1" x14ac:dyDescent="0.25">
      <c r="E19" s="143"/>
      <c r="F19" s="12"/>
      <c r="G19" s="12"/>
      <c r="H19" s="12"/>
      <c r="I19" s="145"/>
    </row>
    <row r="20" spans="2:9" ht="13.5" thickBot="1" x14ac:dyDescent="0.25">
      <c r="B20" s="123" t="str">
        <f>'Self Assessment'!D6</f>
        <v>Jemison Metals</v>
      </c>
      <c r="C20" s="10"/>
      <c r="D20" s="12"/>
      <c r="E20" s="143"/>
      <c r="F20" s="12" t="s">
        <v>228</v>
      </c>
      <c r="G20" s="12"/>
      <c r="H20" s="342"/>
      <c r="I20" s="145"/>
    </row>
    <row r="21" spans="2:9" ht="15.75" thickBot="1" x14ac:dyDescent="0.25">
      <c r="B21" s="11" t="s">
        <v>104</v>
      </c>
      <c r="C21" s="195"/>
      <c r="D21" s="11"/>
      <c r="E21" s="143"/>
      <c r="F21" s="12"/>
      <c r="G21" s="12"/>
      <c r="H21" s="12"/>
      <c r="I21" s="145"/>
    </row>
    <row r="22" spans="2:9" ht="13.5" thickBot="1" x14ac:dyDescent="0.25">
      <c r="E22" s="143"/>
      <c r="F22" s="12" t="s">
        <v>229</v>
      </c>
      <c r="G22" s="12"/>
      <c r="H22" s="139"/>
      <c r="I22" s="145"/>
    </row>
    <row r="23" spans="2:9" ht="13.5" thickBot="1" x14ac:dyDescent="0.25">
      <c r="E23" s="143"/>
      <c r="F23" s="12"/>
      <c r="G23" s="12"/>
      <c r="H23" s="12"/>
      <c r="I23" s="145"/>
    </row>
    <row r="24" spans="2:9" ht="13.5" thickBot="1" x14ac:dyDescent="0.25">
      <c r="B24" s="123" t="s">
        <v>834</v>
      </c>
      <c r="C24" s="10"/>
      <c r="D24" s="12"/>
      <c r="E24" s="143"/>
      <c r="F24" s="12" t="s">
        <v>230</v>
      </c>
      <c r="G24" s="12"/>
      <c r="H24" s="139"/>
      <c r="I24" s="145"/>
    </row>
    <row r="25" spans="2:9" ht="15.75" thickBot="1" x14ac:dyDescent="0.25">
      <c r="B25" s="11" t="s">
        <v>126</v>
      </c>
      <c r="D25" s="11"/>
      <c r="E25" s="143"/>
      <c r="F25" s="12"/>
      <c r="G25" s="12"/>
      <c r="H25" s="12"/>
      <c r="I25" s="145"/>
    </row>
    <row r="26" spans="2:9" ht="13.5" thickBot="1" x14ac:dyDescent="0.25">
      <c r="E26" s="143"/>
      <c r="F26" s="12" t="s">
        <v>233</v>
      </c>
      <c r="G26" s="12"/>
      <c r="H26" s="139"/>
      <c r="I26" s="145"/>
    </row>
    <row r="27" spans="2:9" ht="13.5" thickBot="1" x14ac:dyDescent="0.25">
      <c r="B27" s="189">
        <v>42689</v>
      </c>
      <c r="C27" s="12"/>
      <c r="D27" s="12"/>
      <c r="E27" s="143"/>
      <c r="F27" s="12"/>
      <c r="G27" s="12"/>
      <c r="H27" s="12"/>
      <c r="I27" s="145"/>
    </row>
    <row r="28" spans="2:9" ht="15.75" thickBot="1" x14ac:dyDescent="0.25">
      <c r="B28" s="11" t="s">
        <v>106</v>
      </c>
      <c r="D28" s="11"/>
      <c r="E28" s="143"/>
      <c r="F28" s="12" t="s">
        <v>231</v>
      </c>
      <c r="G28" s="12"/>
      <c r="H28" s="139"/>
      <c r="I28" s="145"/>
    </row>
    <row r="29" spans="2:9" ht="13.5" thickBot="1" x14ac:dyDescent="0.25">
      <c r="E29" s="143"/>
      <c r="F29" s="10"/>
      <c r="G29" s="10"/>
      <c r="H29" s="12"/>
      <c r="I29" s="145"/>
    </row>
    <row r="30" spans="2:9" ht="13.5" thickBot="1" x14ac:dyDescent="0.25">
      <c r="E30" s="146"/>
      <c r="F30" s="10"/>
      <c r="G30" s="10"/>
      <c r="H30" s="10"/>
      <c r="I30" s="147"/>
    </row>
    <row r="32" spans="2:9" ht="12.75" customHeight="1" x14ac:dyDescent="0.2">
      <c r="B32" s="13"/>
      <c r="C32" s="13"/>
    </row>
    <row r="33" spans="2:8" ht="15" x14ac:dyDescent="0.2">
      <c r="B33" s="14" t="s">
        <v>107</v>
      </c>
      <c r="C33" s="14"/>
      <c r="D33" s="15"/>
      <c r="E33" s="15"/>
      <c r="F33" s="15"/>
    </row>
    <row r="34" spans="2:8" ht="13.5" thickBot="1" x14ac:dyDescent="0.25">
      <c r="B34" s="16"/>
      <c r="C34" s="16"/>
      <c r="D34" s="16"/>
      <c r="E34" s="16"/>
      <c r="F34" s="16"/>
    </row>
    <row r="35" spans="2:8" ht="13.5" thickBot="1" x14ac:dyDescent="0.25">
      <c r="B35" s="17"/>
      <c r="C35" s="17"/>
      <c r="D35" s="17"/>
      <c r="E35" s="17"/>
      <c r="F35" s="17"/>
    </row>
    <row r="36" spans="2:8" ht="13.5" thickBot="1" x14ac:dyDescent="0.25">
      <c r="B36" s="17"/>
      <c r="C36" s="17"/>
      <c r="D36" s="17"/>
      <c r="E36" s="17"/>
      <c r="F36" s="17"/>
    </row>
    <row r="37" spans="2:8" ht="13.5" thickBot="1" x14ac:dyDescent="0.25">
      <c r="B37" s="17"/>
      <c r="C37" s="17"/>
      <c r="D37" s="17"/>
      <c r="E37" s="17"/>
      <c r="F37" s="17"/>
    </row>
    <row r="38" spans="2:8" ht="13.5" thickBot="1" x14ac:dyDescent="0.25">
      <c r="B38" s="17"/>
      <c r="C38" s="17"/>
      <c r="D38" s="17"/>
      <c r="E38" s="17"/>
      <c r="F38" s="17"/>
    </row>
    <row r="39" spans="2:8" ht="13.5" thickBot="1" x14ac:dyDescent="0.25">
      <c r="B39" s="18"/>
      <c r="C39" s="18"/>
      <c r="D39" s="18"/>
      <c r="E39" s="18"/>
      <c r="F39" s="18"/>
    </row>
    <row r="40" spans="2:8" ht="13.5" thickBot="1" x14ac:dyDescent="0.25">
      <c r="B40" s="10"/>
      <c r="C40" s="10"/>
      <c r="D40" s="10"/>
      <c r="E40" s="10"/>
      <c r="F40" s="10"/>
    </row>
    <row r="41" spans="2:8" x14ac:dyDescent="0.2">
      <c r="B41" s="12"/>
      <c r="C41" s="12"/>
      <c r="D41" s="12"/>
      <c r="E41" s="12"/>
      <c r="F41" s="12"/>
    </row>
    <row r="42" spans="2:8" x14ac:dyDescent="0.2">
      <c r="B42" s="19"/>
      <c r="C42" s="12"/>
      <c r="D42" s="12"/>
      <c r="E42" s="12"/>
      <c r="F42" s="12"/>
    </row>
    <row r="45" spans="2:8" x14ac:dyDescent="0.2">
      <c r="B45" s="76"/>
      <c r="C45" s="76"/>
      <c r="F45" s="76"/>
    </row>
    <row r="47" spans="2:8" x14ac:dyDescent="0.2">
      <c r="B47" s="12"/>
      <c r="C47" s="12"/>
      <c r="D47" s="12"/>
      <c r="E47" s="12"/>
      <c r="F47" s="12"/>
      <c r="G47" s="12"/>
      <c r="H47" s="12"/>
    </row>
    <row r="48" spans="2:8" x14ac:dyDescent="0.2">
      <c r="B48" s="12"/>
      <c r="C48" s="12"/>
      <c r="D48" s="12"/>
      <c r="E48" s="12"/>
      <c r="F48" s="12"/>
      <c r="G48" s="12"/>
      <c r="H48" s="12"/>
    </row>
  </sheetData>
  <mergeCells count="2">
    <mergeCell ref="E4:F4"/>
    <mergeCell ref="E5:F5"/>
  </mergeCells>
  <phoneticPr fontId="3" type="noConversion"/>
  <pageMargins left="0.75" right="0.75" top="0.25" bottom="0.25" header="0.5" footer="0.5"/>
  <pageSetup orientation="portrait" r:id="rId1"/>
  <headerFooter alignWithMargins="0">
    <oddFooter>&amp;LQC 334 Rev. 01-22-2013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9CC00"/>
  </sheetPr>
  <dimension ref="A1:J44"/>
  <sheetViews>
    <sheetView topLeftCell="A22" workbookViewId="0">
      <selection activeCell="H1" sqref="H1"/>
    </sheetView>
  </sheetViews>
  <sheetFormatPr defaultColWidth="9.140625" defaultRowHeight="12.75" x14ac:dyDescent="0.2"/>
  <cols>
    <col min="1" max="1" width="1.7109375" style="8" customWidth="1"/>
    <col min="2" max="2" width="14.140625" style="8" customWidth="1"/>
    <col min="3" max="4" width="9.5703125" style="8" customWidth="1"/>
    <col min="5" max="9" width="9.140625" style="8"/>
    <col min="10" max="10" width="18" style="8" customWidth="1"/>
    <col min="11" max="16384" width="9.140625" style="8"/>
  </cols>
  <sheetData>
    <row r="1" spans="1:10" ht="81" customHeight="1" x14ac:dyDescent="0.2"/>
    <row r="2" spans="1:10" ht="14.25" customHeight="1" x14ac:dyDescent="0.2"/>
    <row r="3" spans="1:10" s="73" customFormat="1" ht="30" customHeight="1" x14ac:dyDescent="0.4">
      <c r="A3" s="70" t="s">
        <v>144</v>
      </c>
      <c r="B3" s="71"/>
      <c r="C3" s="71"/>
      <c r="D3" s="71"/>
      <c r="E3" s="71"/>
      <c r="F3" s="71"/>
      <c r="G3" s="71"/>
      <c r="H3" s="71"/>
      <c r="I3" s="71"/>
      <c r="J3" s="72"/>
    </row>
    <row r="4" spans="1:10" ht="11.25" customHeight="1" thickBot="1" x14ac:dyDescent="0.4">
      <c r="A4" s="22"/>
    </row>
    <row r="5" spans="1:10" ht="24" customHeight="1" thickBot="1" x14ac:dyDescent="0.25">
      <c r="B5" s="21" t="s">
        <v>103</v>
      </c>
      <c r="C5" s="316">
        <f>IF('Cover Page'!B27=" ","not entered",'Cover Page'!B27)</f>
        <v>42689</v>
      </c>
    </row>
    <row r="6" spans="1:10" s="12" customFormat="1" ht="24.75" customHeight="1" thickBot="1" x14ac:dyDescent="0.25">
      <c r="A6" s="15"/>
      <c r="B6" s="23" t="s">
        <v>104</v>
      </c>
      <c r="E6" s="24" t="s">
        <v>110</v>
      </c>
      <c r="G6" s="24" t="s">
        <v>109</v>
      </c>
      <c r="H6" s="24"/>
      <c r="I6" s="24" t="s">
        <v>111</v>
      </c>
    </row>
    <row r="7" spans="1:10" ht="32.25" customHeight="1" thickBot="1" x14ac:dyDescent="0.3">
      <c r="A7" s="25"/>
      <c r="B7" s="350" t="str">
        <f>IF('Self Assessment'!D6="","",'Self Assessment'!D6)</f>
        <v>Jemison Metals</v>
      </c>
      <c r="C7" s="351"/>
      <c r="D7" s="352"/>
      <c r="E7" s="353" t="str">
        <f>IF('Self Assessment'!D13="","",'Self Assessment'!D13)</f>
        <v>cleveland@jemisonmetals.com</v>
      </c>
      <c r="F7" s="354"/>
      <c r="G7" s="350" t="str">
        <f>IF('Self Assessment'!D14="","",'Self Assessment'!D14)</f>
        <v>216-271-1500</v>
      </c>
      <c r="H7" s="352"/>
      <c r="I7" s="350" t="str">
        <f>IF('Self Assessment'!D15="","",'Self Assessment'!D15)</f>
        <v>216-271-0013</v>
      </c>
      <c r="J7" s="352"/>
    </row>
    <row r="8" spans="1:10" ht="27" customHeight="1" thickBot="1" x14ac:dyDescent="0.25">
      <c r="B8" s="23" t="s">
        <v>105</v>
      </c>
      <c r="C8" s="12"/>
      <c r="E8" s="20" t="s">
        <v>108</v>
      </c>
      <c r="H8" s="20" t="s">
        <v>252</v>
      </c>
      <c r="J8" s="20" t="s">
        <v>251</v>
      </c>
    </row>
    <row r="9" spans="1:10" ht="27.75" customHeight="1" thickBot="1" x14ac:dyDescent="0.3">
      <c r="B9" s="350" t="str">
        <f>IF('Self Assessment'!D8="","",'Self Assessment'!D8)</f>
        <v>8100 Aetna Road</v>
      </c>
      <c r="C9" s="351"/>
      <c r="D9" s="352"/>
      <c r="E9" s="350" t="str">
        <f>IF('Self Assessment'!D9="","",'Self Assessment'!D9)</f>
        <v xml:space="preserve">Cleveland </v>
      </c>
      <c r="F9" s="351"/>
      <c r="G9" s="352"/>
      <c r="H9" s="355" t="str">
        <f>IF('Self Assessment'!D10="","",'Self Assessment'!D10)</f>
        <v>Ohio</v>
      </c>
      <c r="I9" s="356"/>
      <c r="J9" s="317">
        <f>IF('Self Assessment'!D12="","",'Self Assessment'!D12)</f>
        <v>44105</v>
      </c>
    </row>
    <row r="10" spans="1:10" ht="10.5" customHeight="1" x14ac:dyDescent="0.2"/>
    <row r="11" spans="1:10" ht="15.75" customHeight="1" x14ac:dyDescent="0.25">
      <c r="B11" s="153" t="s">
        <v>253</v>
      </c>
      <c r="F11" s="153" t="s">
        <v>254</v>
      </c>
      <c r="I11" s="153" t="s">
        <v>247</v>
      </c>
    </row>
    <row r="12" spans="1:10" ht="9" customHeight="1" x14ac:dyDescent="0.25">
      <c r="B12" s="153"/>
      <c r="F12" s="153"/>
      <c r="I12" s="153"/>
    </row>
    <row r="13" spans="1:10" ht="15.75" customHeight="1" x14ac:dyDescent="0.25">
      <c r="B13" s="150" t="s">
        <v>112</v>
      </c>
      <c r="C13" s="149"/>
      <c r="D13" s="149"/>
      <c r="E13" s="149"/>
      <c r="F13" s="150" t="str">
        <f>IF('Self Assessment'!D19=""," ",'Self Assessment'!D19)</f>
        <v>Pete Heinke</v>
      </c>
      <c r="G13" s="149"/>
      <c r="H13" s="149"/>
      <c r="I13" s="156" t="str">
        <f>IF('Self Assessment'!G19=""," ",'Self Assessment'!G19)</f>
        <v>205-986-6600</v>
      </c>
    </row>
    <row r="14" spans="1:10" ht="15.75" customHeight="1" x14ac:dyDescent="0.25">
      <c r="B14" s="150"/>
      <c r="C14" s="149"/>
      <c r="D14" s="149"/>
      <c r="E14" s="149"/>
      <c r="F14" s="150"/>
      <c r="G14" s="149"/>
      <c r="H14" s="149"/>
      <c r="I14" s="156"/>
    </row>
    <row r="15" spans="1:10" ht="15.75" customHeight="1" x14ac:dyDescent="0.25">
      <c r="B15" s="31" t="s">
        <v>220</v>
      </c>
      <c r="C15" s="149"/>
      <c r="D15" s="149"/>
      <c r="E15" s="149"/>
      <c r="F15" s="150" t="str">
        <f>IF('Self Assessment'!D20=""," ",'Self Assessment'!D20)</f>
        <v xml:space="preserve"> </v>
      </c>
      <c r="G15" s="149"/>
      <c r="H15" s="149"/>
      <c r="I15" s="156" t="str">
        <f>IF('Self Assessment'!G20=""," ",'Self Assessment'!G20)</f>
        <v xml:space="preserve"> </v>
      </c>
      <c r="J15" s="150"/>
    </row>
    <row r="16" spans="1:10" ht="15.75" customHeight="1" x14ac:dyDescent="0.25">
      <c r="B16" s="31"/>
      <c r="C16" s="149"/>
      <c r="D16" s="149"/>
      <c r="E16" s="149"/>
      <c r="F16" s="150"/>
      <c r="G16" s="149"/>
      <c r="H16" s="149"/>
      <c r="I16" s="156"/>
      <c r="J16" s="150"/>
    </row>
    <row r="17" spans="2:10" ht="15.75" customHeight="1" x14ac:dyDescent="0.25">
      <c r="B17" s="31" t="s">
        <v>248</v>
      </c>
      <c r="C17" s="149"/>
      <c r="D17" s="149"/>
      <c r="E17" s="149"/>
      <c r="F17" s="150" t="str">
        <f>IF('Self Assessment'!D21=""," ",'Self Assessment'!D21)</f>
        <v>Rick Rowland</v>
      </c>
      <c r="G17" s="149"/>
      <c r="H17" s="149"/>
      <c r="I17" s="156" t="str">
        <f>IF('Self Assessment'!G21=""," ",'Self Assessment'!G21)</f>
        <v>205-986-6600</v>
      </c>
      <c r="J17" s="150"/>
    </row>
    <row r="18" spans="2:10" ht="15.75" customHeight="1" x14ac:dyDescent="0.25">
      <c r="B18" s="31"/>
      <c r="C18" s="149"/>
      <c r="D18" s="149"/>
      <c r="E18" s="149"/>
      <c r="F18" s="150"/>
      <c r="G18" s="149"/>
      <c r="H18" s="149"/>
      <c r="I18" s="156"/>
      <c r="J18" s="150"/>
    </row>
    <row r="19" spans="2:10" ht="15.75" customHeight="1" x14ac:dyDescent="0.25">
      <c r="B19" s="31" t="s">
        <v>113</v>
      </c>
      <c r="C19" s="149"/>
      <c r="D19" s="149"/>
      <c r="E19" s="149"/>
      <c r="F19" s="150" t="str">
        <f>IF('Self Assessment'!D22=""," ",'Self Assessment'!D22)</f>
        <v>Randy Richards</v>
      </c>
      <c r="G19" s="149"/>
      <c r="H19" s="149"/>
      <c r="I19" s="156" t="str">
        <f>IF('Self Assessment'!G22=""," ",'Self Assessment'!G22)</f>
        <v>216-271-1500</v>
      </c>
      <c r="J19" s="150"/>
    </row>
    <row r="20" spans="2:10" ht="15.75" customHeight="1" x14ac:dyDescent="0.25">
      <c r="B20" s="31"/>
      <c r="C20" s="149"/>
      <c r="D20" s="149"/>
      <c r="E20" s="149"/>
      <c r="F20" s="150"/>
      <c r="G20" s="149"/>
      <c r="H20" s="149"/>
      <c r="I20" s="156"/>
      <c r="J20" s="150"/>
    </row>
    <row r="21" spans="2:10" ht="15.75" customHeight="1" x14ac:dyDescent="0.25">
      <c r="B21" s="31" t="s">
        <v>114</v>
      </c>
      <c r="C21" s="149"/>
      <c r="D21" s="149"/>
      <c r="E21" s="149"/>
      <c r="F21" s="150" t="str">
        <f>IF('Self Assessment'!D23=""," ",'Self Assessment'!D23)</f>
        <v>Christopher Sweet</v>
      </c>
      <c r="G21" s="149"/>
      <c r="H21" s="149"/>
      <c r="I21" s="156" t="str">
        <f>IF('Self Assessment'!G23=""," ",'Self Assessment'!G23)</f>
        <v>205-986-6600</v>
      </c>
      <c r="J21" s="150"/>
    </row>
    <row r="22" spans="2:10" ht="15.75" customHeight="1" x14ac:dyDescent="0.25">
      <c r="B22" s="31"/>
      <c r="C22" s="149"/>
      <c r="D22" s="149"/>
      <c r="E22" s="149"/>
      <c r="F22" s="150"/>
      <c r="G22" s="149"/>
      <c r="H22" s="149"/>
      <c r="I22" s="156"/>
      <c r="J22" s="150"/>
    </row>
    <row r="23" spans="2:10" ht="15.75" customHeight="1" x14ac:dyDescent="0.25">
      <c r="B23" s="31" t="s">
        <v>473</v>
      </c>
      <c r="C23" s="149"/>
      <c r="D23" s="149"/>
      <c r="E23" s="149"/>
      <c r="F23" s="150" t="str">
        <f>IF('Self Assessment'!D24=""," ",'Self Assessment'!D24)</f>
        <v>Dave Pratt</v>
      </c>
      <c r="G23" s="149"/>
      <c r="H23" s="149"/>
      <c r="I23" s="156" t="str">
        <f>IF('Self Assessment'!G24=""," ",'Self Assessment'!G24)</f>
        <v>205-986-6600</v>
      </c>
      <c r="J23" s="150"/>
    </row>
    <row r="24" spans="2:10" ht="15.75" customHeight="1" x14ac:dyDescent="0.25">
      <c r="B24" s="31"/>
      <c r="C24" s="149"/>
      <c r="D24" s="149"/>
      <c r="E24" s="149"/>
      <c r="F24" s="150"/>
      <c r="G24" s="149"/>
      <c r="H24" s="149"/>
      <c r="I24" s="156"/>
      <c r="J24" s="150"/>
    </row>
    <row r="25" spans="2:10" ht="15.75" customHeight="1" x14ac:dyDescent="0.25">
      <c r="B25" s="318" t="s">
        <v>610</v>
      </c>
      <c r="C25" s="319"/>
      <c r="D25" s="319"/>
      <c r="E25" s="319"/>
      <c r="F25" s="320" t="str">
        <f>IF('Self Assessment'!D25=""," ",'Self Assessment'!D25)</f>
        <v xml:space="preserve"> </v>
      </c>
      <c r="G25" s="319"/>
      <c r="H25" s="319"/>
      <c r="I25" s="321" t="str">
        <f>IF('Self Assessment'!G25=""," ",'Self Assessment'!G25)</f>
        <v xml:space="preserve"> </v>
      </c>
      <c r="J25" s="320"/>
    </row>
    <row r="26" spans="2:10" ht="15.75" customHeight="1" x14ac:dyDescent="0.25">
      <c r="B26" s="31"/>
      <c r="C26" s="149"/>
      <c r="D26" s="149"/>
      <c r="E26" s="149"/>
      <c r="F26" s="150"/>
      <c r="G26" s="149"/>
      <c r="H26" s="149"/>
      <c r="I26" s="156"/>
      <c r="J26" s="150"/>
    </row>
    <row r="27" spans="2:10" ht="15.75" customHeight="1" x14ac:dyDescent="0.25">
      <c r="B27" s="31" t="s">
        <v>250</v>
      </c>
      <c r="C27" s="149"/>
      <c r="D27" s="149"/>
      <c r="E27" s="149"/>
      <c r="F27" s="150" t="str">
        <f>IF('Self Assessment'!D27=""," ",'Self Assessment'!D27)</f>
        <v xml:space="preserve"> </v>
      </c>
      <c r="G27" s="149"/>
      <c r="H27" s="149"/>
      <c r="I27" s="156" t="str">
        <f>IF('Self Assessment'!G27=""," ",'Self Assessment'!G27)</f>
        <v xml:space="preserve"> </v>
      </c>
      <c r="J27" s="150"/>
    </row>
    <row r="28" spans="2:10" ht="15.75" customHeight="1" x14ac:dyDescent="0.25">
      <c r="B28" s="149"/>
      <c r="C28" s="149"/>
      <c r="D28" s="149"/>
      <c r="E28" s="149"/>
      <c r="F28" s="31"/>
      <c r="G28" s="149"/>
      <c r="H28" s="149"/>
      <c r="I28" s="30"/>
      <c r="J28" s="149"/>
    </row>
    <row r="29" spans="2:10" ht="15.75" customHeight="1" x14ac:dyDescent="0.25">
      <c r="B29" s="154" t="s">
        <v>255</v>
      </c>
      <c r="C29" s="149"/>
      <c r="D29" s="149"/>
      <c r="E29" s="149"/>
      <c r="F29" s="31"/>
      <c r="G29" s="149"/>
      <c r="H29" s="149"/>
      <c r="I29" s="30"/>
      <c r="J29" s="149"/>
    </row>
    <row r="30" spans="2:10" ht="15.75" customHeight="1" x14ac:dyDescent="0.25">
      <c r="B30" s="154"/>
      <c r="C30" s="149"/>
      <c r="D30" s="149"/>
      <c r="E30" s="149"/>
      <c r="F30" s="31"/>
      <c r="G30" s="149"/>
      <c r="H30" s="149"/>
      <c r="I30" s="30"/>
      <c r="J30" s="149"/>
    </row>
    <row r="31" spans="2:10" ht="15.75" customHeight="1" x14ac:dyDescent="0.25">
      <c r="B31" s="150" t="str">
        <f>IF('Self Assessment'!C31=""," ",'Self Assessment'!C31)</f>
        <v xml:space="preserve">Senior Territory Manager </v>
      </c>
      <c r="C31" s="150"/>
      <c r="D31" s="149"/>
      <c r="E31" s="149"/>
      <c r="F31" s="150" t="str">
        <f>IF('Self Assessment'!D31=""," ",'Self Assessment'!D31)</f>
        <v xml:space="preserve">Bill Hornfeck </v>
      </c>
      <c r="G31" s="149"/>
      <c r="H31" s="149"/>
      <c r="I31" s="156" t="str">
        <f>IF('Self Assessment'!G31=""," ",'Self Assessment'!G31)</f>
        <v>724-719-1336</v>
      </c>
      <c r="J31" s="149"/>
    </row>
    <row r="32" spans="2:10" ht="15.75" customHeight="1" x14ac:dyDescent="0.25">
      <c r="B32" s="150"/>
      <c r="C32" s="150"/>
      <c r="D32" s="149"/>
      <c r="E32" s="149"/>
      <c r="F32" s="150"/>
      <c r="G32" s="149"/>
      <c r="H32" s="149"/>
      <c r="I32" s="156"/>
      <c r="J32" s="149"/>
    </row>
    <row r="33" spans="2:10" ht="16.5" customHeight="1" x14ac:dyDescent="0.25">
      <c r="B33" s="150" t="str">
        <f>IF('Self Assessment'!C32=""," ",'Self Assessment'!C32)</f>
        <v xml:space="preserve">Inside Sales Representative </v>
      </c>
      <c r="C33" s="150"/>
      <c r="D33" s="149"/>
      <c r="E33" s="149"/>
      <c r="F33" s="150" t="str">
        <f>IF('Self Assessment'!D32=""," ",'Self Assessment'!D32)</f>
        <v xml:space="preserve">Jim Gagnon </v>
      </c>
      <c r="G33" s="149"/>
      <c r="H33" s="149"/>
      <c r="I33" s="156" t="str">
        <f>IF('Self Assessment'!G32=""," ",'Self Assessment'!G32)</f>
        <v>216-271-3215</v>
      </c>
      <c r="J33" s="149"/>
    </row>
    <row r="34" spans="2:10" ht="16.5" customHeight="1" x14ac:dyDescent="0.25">
      <c r="B34" s="150"/>
      <c r="C34" s="150"/>
      <c r="D34" s="149"/>
      <c r="E34" s="149"/>
      <c r="F34" s="150"/>
      <c r="G34" s="149"/>
      <c r="H34" s="149"/>
      <c r="I34" s="156"/>
      <c r="J34" s="149"/>
    </row>
    <row r="35" spans="2:10" ht="16.5" customHeight="1" x14ac:dyDescent="0.25">
      <c r="B35" s="150" t="str">
        <f>IF('Self Assessment'!C33=""," ",'Self Assessment'!C33)</f>
        <v xml:space="preserve"> </v>
      </c>
      <c r="C35" s="150"/>
      <c r="D35" s="149"/>
      <c r="E35" s="149"/>
      <c r="F35" s="150" t="str">
        <f>IF('Self Assessment'!D33=""," ",'Self Assessment'!D33)</f>
        <v xml:space="preserve"> </v>
      </c>
      <c r="G35" s="149"/>
      <c r="H35" s="149"/>
      <c r="I35" s="156" t="str">
        <f>IF('Self Assessment'!G33=""," ",'Self Assessment'!G33)</f>
        <v xml:space="preserve"> </v>
      </c>
      <c r="J35" s="149"/>
    </row>
    <row r="36" spans="2:10" ht="16.5" customHeight="1" x14ac:dyDescent="0.25">
      <c r="B36" s="150"/>
      <c r="C36" s="150"/>
      <c r="D36" s="149"/>
      <c r="E36" s="149"/>
      <c r="F36" s="150"/>
      <c r="G36" s="149"/>
      <c r="H36" s="149"/>
      <c r="I36" s="156"/>
      <c r="J36" s="149"/>
    </row>
    <row r="37" spans="2:10" ht="16.5" customHeight="1" x14ac:dyDescent="0.25">
      <c r="B37" s="150" t="str">
        <f>IF('Self Assessment'!C34=""," ",'Self Assessment'!C34)</f>
        <v xml:space="preserve"> </v>
      </c>
      <c r="C37" s="150"/>
      <c r="D37" s="149"/>
      <c r="E37" s="149"/>
      <c r="F37" s="150" t="str">
        <f>IF('Self Assessment'!D34=""," ",'Self Assessment'!D34)</f>
        <v xml:space="preserve"> </v>
      </c>
      <c r="G37" s="149"/>
      <c r="H37" s="149"/>
      <c r="I37" s="156" t="str">
        <f>IF('Self Assessment'!G34=""," ",'Self Assessment'!G34)</f>
        <v xml:space="preserve"> </v>
      </c>
      <c r="J37" s="149"/>
    </row>
    <row r="38" spans="2:10" ht="16.5" customHeight="1" x14ac:dyDescent="0.25">
      <c r="B38" s="150"/>
      <c r="C38" s="150"/>
      <c r="D38" s="149"/>
      <c r="E38" s="149"/>
      <c r="F38" s="150"/>
      <c r="G38" s="149"/>
      <c r="H38" s="149"/>
      <c r="I38" s="156"/>
      <c r="J38" s="149"/>
    </row>
    <row r="39" spans="2:10" ht="16.5" customHeight="1" x14ac:dyDescent="0.25">
      <c r="B39" s="150" t="str">
        <f>IF('Self Assessment'!C35=""," ",'Self Assessment'!C35)</f>
        <v xml:space="preserve"> </v>
      </c>
      <c r="C39" s="27"/>
      <c r="F39" s="150" t="str">
        <f>IF('Self Assessment'!D35=""," ",'Self Assessment'!D35)</f>
        <v xml:space="preserve"> </v>
      </c>
      <c r="I39" s="156" t="str">
        <f>IF('Self Assessment'!G35=""," ",'Self Assessment'!G35)</f>
        <v xml:space="preserve"> </v>
      </c>
    </row>
    <row r="40" spans="2:10" ht="16.5" customHeight="1" x14ac:dyDescent="0.2">
      <c r="F40" s="149"/>
    </row>
    <row r="41" spans="2:10" ht="16.5" customHeight="1" x14ac:dyDescent="0.2">
      <c r="F41" s="149"/>
    </row>
    <row r="42" spans="2:10" ht="16.5" customHeight="1" x14ac:dyDescent="0.2">
      <c r="F42" s="149"/>
    </row>
    <row r="43" spans="2:10" ht="16.5" customHeight="1" x14ac:dyDescent="0.2">
      <c r="F43" s="149"/>
    </row>
    <row r="44" spans="2:10" x14ac:dyDescent="0.2">
      <c r="F44" s="149"/>
    </row>
  </sheetData>
  <sheetProtection password="CF2B" sheet="1"/>
  <mergeCells count="7">
    <mergeCell ref="B7:D7"/>
    <mergeCell ref="G7:H7"/>
    <mergeCell ref="I7:J7"/>
    <mergeCell ref="B9:D9"/>
    <mergeCell ref="E9:G9"/>
    <mergeCell ref="E7:F7"/>
    <mergeCell ref="H9:I9"/>
  </mergeCells>
  <phoneticPr fontId="3" type="noConversion"/>
  <pageMargins left="0.28999999999999998" right="0.32" top="0.43" bottom="0.55000000000000004" header="0.23" footer="0.23"/>
  <pageSetup orientation="portrait" r:id="rId1"/>
  <headerFooter alignWithMargins="0">
    <oddFooter>&amp;LQC 334 Rev. 01-22-2013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9CC00"/>
    <pageSetUpPr fitToPage="1"/>
  </sheetPr>
  <dimension ref="B1:R49"/>
  <sheetViews>
    <sheetView workbookViewId="0">
      <selection activeCell="J1" sqref="J1"/>
    </sheetView>
  </sheetViews>
  <sheetFormatPr defaultColWidth="9.140625" defaultRowHeight="12.75" x14ac:dyDescent="0.2"/>
  <cols>
    <col min="1" max="1" width="4" style="8" customWidth="1"/>
    <col min="2" max="2" width="2.42578125" style="8" customWidth="1"/>
    <col min="3" max="3" width="7.42578125" style="8" customWidth="1"/>
    <col min="4" max="4" width="9.140625" style="8"/>
    <col min="5" max="5" width="2" style="8" customWidth="1"/>
    <col min="6" max="6" width="14.5703125" style="8" customWidth="1"/>
    <col min="7" max="7" width="9.140625" style="8"/>
    <col min="8" max="8" width="10.42578125" style="8" customWidth="1"/>
    <col min="9" max="9" width="10.140625" style="55" bestFit="1" customWidth="1"/>
    <col min="10" max="10" width="9.28515625" style="8" customWidth="1"/>
    <col min="11" max="12" width="1" style="8" customWidth="1"/>
    <col min="13" max="13" width="11.140625" style="8" customWidth="1"/>
    <col min="14" max="16" width="9.140625" style="8"/>
    <col min="17" max="18" width="9.140625" style="8" hidden="1" customWidth="1"/>
    <col min="19" max="16384" width="9.140625" style="8"/>
  </cols>
  <sheetData>
    <row r="1" spans="2:12" ht="58.5" customHeight="1" x14ac:dyDescent="0.2"/>
    <row r="2" spans="2:12" ht="12" customHeight="1" x14ac:dyDescent="0.2"/>
    <row r="3" spans="2:12" ht="27.75" x14ac:dyDescent="0.4">
      <c r="B3" s="360" t="s">
        <v>145</v>
      </c>
      <c r="C3" s="361"/>
      <c r="D3" s="361"/>
      <c r="E3" s="361"/>
      <c r="F3" s="361"/>
      <c r="G3" s="361"/>
      <c r="H3" s="361"/>
      <c r="I3" s="361"/>
      <c r="J3" s="361"/>
      <c r="K3" s="361"/>
      <c r="L3" s="361"/>
    </row>
    <row r="4" spans="2:12" ht="6" customHeight="1" x14ac:dyDescent="0.4">
      <c r="D4" s="53"/>
      <c r="E4" s="52"/>
      <c r="F4" s="52"/>
      <c r="G4" s="52"/>
      <c r="H4" s="52"/>
      <c r="I4" s="56"/>
      <c r="J4" s="52"/>
      <c r="K4" s="52"/>
      <c r="L4" s="52"/>
    </row>
    <row r="5" spans="2:12" ht="21.75" customHeight="1" x14ac:dyDescent="0.4">
      <c r="C5" s="27" t="s">
        <v>232</v>
      </c>
      <c r="D5" s="26"/>
    </row>
    <row r="6" spans="2:12" ht="21.75" customHeight="1" x14ac:dyDescent="0.4">
      <c r="C6" s="28" t="s">
        <v>101</v>
      </c>
      <c r="D6" s="62"/>
      <c r="E6" s="29"/>
      <c r="F6" s="29"/>
      <c r="G6" s="28"/>
      <c r="H6" s="29"/>
      <c r="I6" s="57"/>
      <c r="J6" s="29"/>
      <c r="K6" s="12"/>
    </row>
    <row r="7" spans="2:12" ht="18.75" customHeight="1" thickBot="1" x14ac:dyDescent="0.45">
      <c r="B7" s="309"/>
      <c r="C7" s="309"/>
      <c r="D7" s="322"/>
      <c r="E7" s="309"/>
      <c r="F7" s="309"/>
      <c r="G7" s="309"/>
      <c r="H7" s="309"/>
      <c r="I7" s="323"/>
      <c r="J7" s="12"/>
    </row>
    <row r="8" spans="2:12" ht="16.5" thickBot="1" x14ac:dyDescent="0.3">
      <c r="B8" s="309"/>
      <c r="C8" s="266">
        <f>I39</f>
        <v>686.04651162790697</v>
      </c>
      <c r="D8" s="31" t="s">
        <v>582</v>
      </c>
      <c r="E8" s="31"/>
      <c r="F8" s="31"/>
      <c r="I8" s="323"/>
      <c r="J8" s="148"/>
    </row>
    <row r="9" spans="2:12" ht="13.5" thickBot="1" x14ac:dyDescent="0.25">
      <c r="B9" s="309"/>
      <c r="F9" s="262"/>
      <c r="I9" s="323"/>
      <c r="J9" s="12"/>
    </row>
    <row r="10" spans="2:12" ht="16.5" thickBot="1" x14ac:dyDescent="0.3">
      <c r="B10" s="309"/>
      <c r="C10" s="267">
        <f>I39</f>
        <v>686.04651162790697</v>
      </c>
      <c r="D10" s="31" t="s">
        <v>583</v>
      </c>
      <c r="I10" s="323"/>
      <c r="J10" s="148"/>
    </row>
    <row r="11" spans="2:12" ht="13.5" thickBot="1" x14ac:dyDescent="0.25">
      <c r="B11" s="309"/>
      <c r="I11" s="323"/>
      <c r="J11" s="12"/>
    </row>
    <row r="12" spans="2:12" ht="16.5" thickBot="1" x14ac:dyDescent="0.3">
      <c r="B12" s="309"/>
      <c r="C12" s="267">
        <f>I39</f>
        <v>686.04651162790697</v>
      </c>
      <c r="D12" s="31" t="s">
        <v>584</v>
      </c>
      <c r="E12" s="31"/>
      <c r="F12" s="31"/>
      <c r="G12" s="20"/>
      <c r="I12" s="323"/>
      <c r="J12" s="148"/>
    </row>
    <row r="13" spans="2:12" ht="13.5" thickBot="1" x14ac:dyDescent="0.25">
      <c r="B13" s="309"/>
      <c r="I13" s="323"/>
      <c r="J13" s="12"/>
    </row>
    <row r="14" spans="2:12" ht="16.5" thickBot="1" x14ac:dyDescent="0.3">
      <c r="B14" s="309"/>
      <c r="C14" s="267">
        <f>I39</f>
        <v>686.04651162790697</v>
      </c>
      <c r="D14" s="31" t="s">
        <v>585</v>
      </c>
      <c r="E14" s="20"/>
      <c r="F14" s="20"/>
      <c r="I14" s="323"/>
      <c r="J14" s="148"/>
    </row>
    <row r="15" spans="2:12" ht="16.5" thickBot="1" x14ac:dyDescent="0.3">
      <c r="B15" s="309"/>
      <c r="C15" s="261"/>
      <c r="D15" s="31"/>
      <c r="E15" s="20"/>
      <c r="F15" s="20"/>
      <c r="I15" s="323"/>
      <c r="J15" s="148"/>
    </row>
    <row r="16" spans="2:12" ht="16.5" thickBot="1" x14ac:dyDescent="0.3">
      <c r="B16" s="309"/>
      <c r="C16" s="267">
        <f>I39</f>
        <v>686.04651162790697</v>
      </c>
      <c r="D16" s="31" t="s">
        <v>586</v>
      </c>
      <c r="E16" s="20"/>
      <c r="F16" s="20"/>
      <c r="I16" s="323"/>
      <c r="J16" s="148"/>
    </row>
    <row r="17" spans="2:18" ht="15.75" x14ac:dyDescent="0.25">
      <c r="B17" s="309"/>
      <c r="C17" s="324"/>
      <c r="D17" s="318"/>
      <c r="E17" s="325"/>
      <c r="F17" s="325"/>
      <c r="G17" s="309"/>
      <c r="H17" s="309"/>
      <c r="I17" s="323"/>
      <c r="M17" s="23" t="s">
        <v>224</v>
      </c>
    </row>
    <row r="18" spans="2:18" ht="13.5" thickBot="1" x14ac:dyDescent="0.25">
      <c r="M18" s="136" t="s">
        <v>225</v>
      </c>
      <c r="N18" s="137" t="s">
        <v>226</v>
      </c>
    </row>
    <row r="19" spans="2:18" ht="13.5" thickBot="1" x14ac:dyDescent="0.25">
      <c r="C19" s="30">
        <v>1</v>
      </c>
      <c r="D19" s="20" t="s">
        <v>271</v>
      </c>
      <c r="E19" s="20"/>
      <c r="F19" s="20"/>
      <c r="G19" s="20"/>
      <c r="I19" s="58">
        <f>SUM('Standard Audit Checklist'!E10)</f>
        <v>18</v>
      </c>
      <c r="J19" s="58">
        <f>'Standard Audit Checklist'!F10</f>
        <v>30</v>
      </c>
      <c r="M19" s="55" t="str">
        <f>IF(Q19="Yes","S",IF(R19="Yes","W"," "))</f>
        <v>W</v>
      </c>
      <c r="N19" s="138">
        <f t="shared" ref="N19:N33" si="0">I19/J19</f>
        <v>0.6</v>
      </c>
      <c r="Q19" s="8" t="str">
        <f>IF(LARGE($N$19:$N$33,1)=N19,"Yes",IF(LARGE($N$19:$N$33,2)=N19,"Yes"," "))</f>
        <v xml:space="preserve"> </v>
      </c>
      <c r="R19" s="8" t="str">
        <f>IF(SMALL($N$19:$N$33,1)=N19,"Yes",IF(SMALL($N$19:$N$33,2)=N19,"Yes"," "))</f>
        <v>Yes</v>
      </c>
    </row>
    <row r="20" spans="2:18" ht="13.5" thickBot="1" x14ac:dyDescent="0.25">
      <c r="C20" s="30">
        <v>2</v>
      </c>
      <c r="D20" s="20" t="s">
        <v>28</v>
      </c>
      <c r="E20" s="20"/>
      <c r="F20" s="20"/>
      <c r="G20" s="20"/>
      <c r="I20" s="58">
        <f>SUM('Standard Audit Checklist'!E18)</f>
        <v>23</v>
      </c>
      <c r="J20" s="58">
        <f>'Standard Audit Checklist'!F18</f>
        <v>30</v>
      </c>
      <c r="M20" s="55" t="str">
        <f t="shared" ref="M20:M33" si="1">IF(Q20="Yes","S",IF(R20="Yes","W"," "))</f>
        <v>S</v>
      </c>
      <c r="N20" s="138">
        <f t="shared" si="0"/>
        <v>0.76666666666666672</v>
      </c>
      <c r="Q20" s="8" t="str">
        <f>IF(LARGE($N$19:$N$33,1)=N20,"Yes",IF(LARGE($N$19:$N$33,2)=N20,"Yes"," "))</f>
        <v>Yes</v>
      </c>
      <c r="R20" s="8" t="str">
        <f t="shared" ref="R20:R33" si="2">IF(SMALL($N$19:$N$33,1)=N20,"Yes",IF(SMALL($N$19:$N$33,2)=N20,"Yes"," "))</f>
        <v xml:space="preserve"> </v>
      </c>
    </row>
    <row r="21" spans="2:18" ht="13.5" thickBot="1" x14ac:dyDescent="0.25">
      <c r="C21" s="30">
        <v>3</v>
      </c>
      <c r="D21" s="20" t="s">
        <v>35</v>
      </c>
      <c r="E21" s="20"/>
      <c r="F21" s="20"/>
      <c r="G21" s="20"/>
      <c r="I21" s="58">
        <f>SUM('Standard Audit Checklist'!E26)</f>
        <v>23</v>
      </c>
      <c r="J21" s="58">
        <f>'Standard Audit Checklist'!F26</f>
        <v>30</v>
      </c>
      <c r="M21" s="55" t="str">
        <f t="shared" si="1"/>
        <v>S</v>
      </c>
      <c r="N21" s="138">
        <f t="shared" si="0"/>
        <v>0.76666666666666672</v>
      </c>
      <c r="Q21" s="8" t="str">
        <f t="shared" ref="Q21:Q33" si="3">IF(LARGE($N$19:$N$33,1)=N21,"Yes",IF(LARGE($N$19:$N$33,2)=N21,"Yes"," "))</f>
        <v>Yes</v>
      </c>
      <c r="R21" s="8" t="str">
        <f t="shared" si="2"/>
        <v xml:space="preserve"> </v>
      </c>
    </row>
    <row r="22" spans="2:18" ht="13.5" thickBot="1" x14ac:dyDescent="0.25">
      <c r="C22" s="30">
        <v>4</v>
      </c>
      <c r="D22" s="20" t="s">
        <v>328</v>
      </c>
      <c r="E22" s="20"/>
      <c r="F22" s="20"/>
      <c r="G22" s="20"/>
      <c r="I22" s="58">
        <f>SUM('Standard Audit Checklist'!E34)</f>
        <v>18</v>
      </c>
      <c r="J22" s="58">
        <f>'Standard Audit Checklist'!F34</f>
        <v>30</v>
      </c>
      <c r="M22" s="55" t="str">
        <f t="shared" si="1"/>
        <v>W</v>
      </c>
      <c r="N22" s="138">
        <f t="shared" si="0"/>
        <v>0.6</v>
      </c>
      <c r="Q22" s="8" t="str">
        <f t="shared" si="3"/>
        <v xml:space="preserve"> </v>
      </c>
      <c r="R22" s="8" t="str">
        <f t="shared" si="2"/>
        <v>Yes</v>
      </c>
    </row>
    <row r="23" spans="2:18" ht="13.5" thickBot="1" x14ac:dyDescent="0.25">
      <c r="C23" s="30">
        <v>5</v>
      </c>
      <c r="D23" s="20" t="s">
        <v>47</v>
      </c>
      <c r="E23" s="20"/>
      <c r="F23" s="20"/>
      <c r="G23" s="20"/>
      <c r="I23" s="58">
        <f>SUM('Standard Audit Checklist'!E42)</f>
        <v>23</v>
      </c>
      <c r="J23" s="58">
        <f>'Standard Audit Checklist'!F42</f>
        <v>30</v>
      </c>
      <c r="M23" s="55" t="str">
        <f t="shared" si="1"/>
        <v>S</v>
      </c>
      <c r="N23" s="138">
        <f t="shared" si="0"/>
        <v>0.76666666666666672</v>
      </c>
      <c r="Q23" s="8" t="str">
        <f t="shared" si="3"/>
        <v>Yes</v>
      </c>
      <c r="R23" s="8" t="str">
        <f t="shared" si="2"/>
        <v xml:space="preserve"> </v>
      </c>
    </row>
    <row r="24" spans="2:18" ht="13.5" thickBot="1" x14ac:dyDescent="0.25">
      <c r="C24" s="30">
        <v>6</v>
      </c>
      <c r="D24" s="20" t="s">
        <v>52</v>
      </c>
      <c r="E24" s="20"/>
      <c r="F24" s="20"/>
      <c r="G24" s="20"/>
      <c r="I24" s="58">
        <f>SUM('Standard Audit Checklist'!E50)</f>
        <v>20</v>
      </c>
      <c r="J24" s="58">
        <f>'Standard Audit Checklist'!F50</f>
        <v>30</v>
      </c>
      <c r="M24" s="55" t="str">
        <f t="shared" si="1"/>
        <v xml:space="preserve"> </v>
      </c>
      <c r="N24" s="138">
        <f t="shared" si="0"/>
        <v>0.66666666666666663</v>
      </c>
      <c r="Q24" s="8" t="str">
        <f t="shared" si="3"/>
        <v xml:space="preserve"> </v>
      </c>
      <c r="R24" s="8" t="str">
        <f t="shared" si="2"/>
        <v xml:space="preserve"> </v>
      </c>
    </row>
    <row r="25" spans="2:18" ht="13.5" thickBot="1" x14ac:dyDescent="0.25">
      <c r="C25" s="30">
        <v>7</v>
      </c>
      <c r="D25" s="20" t="s">
        <v>60</v>
      </c>
      <c r="E25" s="20"/>
      <c r="F25" s="20"/>
      <c r="G25" s="20"/>
      <c r="I25" s="58">
        <f>SUM('Standard Audit Checklist'!E58)</f>
        <v>21</v>
      </c>
      <c r="J25" s="58">
        <f>'Standard Audit Checklist'!F58</f>
        <v>30</v>
      </c>
      <c r="M25" s="55" t="str">
        <f t="shared" si="1"/>
        <v xml:space="preserve"> </v>
      </c>
      <c r="N25" s="138">
        <f t="shared" si="0"/>
        <v>0.7</v>
      </c>
      <c r="Q25" s="8" t="str">
        <f t="shared" si="3"/>
        <v xml:space="preserve"> </v>
      </c>
      <c r="R25" s="8" t="str">
        <f t="shared" si="2"/>
        <v xml:space="preserve"> </v>
      </c>
    </row>
    <row r="26" spans="2:18" ht="13.5" thickBot="1" x14ac:dyDescent="0.25">
      <c r="C26" s="30">
        <v>8</v>
      </c>
      <c r="D26" s="20" t="s">
        <v>67</v>
      </c>
      <c r="E26" s="20"/>
      <c r="F26" s="20"/>
      <c r="G26" s="20"/>
      <c r="I26" s="58">
        <f>SUM('Standard Audit Checklist'!E66)</f>
        <v>19</v>
      </c>
      <c r="J26" s="58">
        <f>'Standard Audit Checklist'!F66</f>
        <v>30</v>
      </c>
      <c r="M26" s="55" t="str">
        <f t="shared" si="1"/>
        <v xml:space="preserve"> </v>
      </c>
      <c r="N26" s="138">
        <f t="shared" si="0"/>
        <v>0.6333333333333333</v>
      </c>
      <c r="Q26" s="8" t="str">
        <f t="shared" si="3"/>
        <v xml:space="preserve"> </v>
      </c>
      <c r="R26" s="8" t="str">
        <f t="shared" si="2"/>
        <v xml:space="preserve"> </v>
      </c>
    </row>
    <row r="27" spans="2:18" ht="13.5" thickBot="1" x14ac:dyDescent="0.25">
      <c r="C27" s="30">
        <v>9</v>
      </c>
      <c r="D27" s="20" t="s">
        <v>74</v>
      </c>
      <c r="E27" s="20"/>
      <c r="F27" s="20"/>
      <c r="G27" s="20"/>
      <c r="I27" s="58">
        <f>SUM('Standard Audit Checklist'!E74)</f>
        <v>19</v>
      </c>
      <c r="J27" s="58">
        <f>'Standard Audit Checklist'!F74</f>
        <v>30</v>
      </c>
      <c r="M27" s="55" t="str">
        <f t="shared" si="1"/>
        <v xml:space="preserve"> </v>
      </c>
      <c r="N27" s="138">
        <f t="shared" si="0"/>
        <v>0.6333333333333333</v>
      </c>
      <c r="Q27" s="8" t="str">
        <f t="shared" si="3"/>
        <v xml:space="preserve"> </v>
      </c>
      <c r="R27" s="8" t="str">
        <f t="shared" si="2"/>
        <v xml:space="preserve"> </v>
      </c>
    </row>
    <row r="28" spans="2:18" ht="13.5" thickBot="1" x14ac:dyDescent="0.25">
      <c r="C28" s="30">
        <v>10</v>
      </c>
      <c r="D28" s="20" t="s">
        <v>81</v>
      </c>
      <c r="E28" s="20"/>
      <c r="F28" s="20"/>
      <c r="G28" s="20"/>
      <c r="I28" s="58">
        <f>SUM('Standard Audit Checklist'!E82)</f>
        <v>22</v>
      </c>
      <c r="J28" s="58">
        <f>'Standard Audit Checklist'!F82</f>
        <v>30</v>
      </c>
      <c r="M28" s="55" t="str">
        <f t="shared" si="1"/>
        <v xml:space="preserve"> </v>
      </c>
      <c r="N28" s="138">
        <f t="shared" si="0"/>
        <v>0.73333333333333328</v>
      </c>
      <c r="Q28" s="8" t="str">
        <f t="shared" si="3"/>
        <v xml:space="preserve"> </v>
      </c>
      <c r="R28" s="8" t="str">
        <f t="shared" si="2"/>
        <v xml:space="preserve"> </v>
      </c>
    </row>
    <row r="29" spans="2:18" ht="13.5" thickBot="1" x14ac:dyDescent="0.25">
      <c r="C29" s="30">
        <v>11</v>
      </c>
      <c r="D29" s="20" t="s">
        <v>545</v>
      </c>
      <c r="E29" s="20"/>
      <c r="F29" s="20"/>
      <c r="G29" s="20"/>
      <c r="I29" s="58">
        <f>SUM('Standard Audit Checklist'!E90)</f>
        <v>19</v>
      </c>
      <c r="J29" s="58">
        <f>'Standard Audit Checklist'!F90</f>
        <v>30</v>
      </c>
      <c r="M29" s="55" t="str">
        <f t="shared" si="1"/>
        <v xml:space="preserve"> </v>
      </c>
      <c r="N29" s="138">
        <f t="shared" si="0"/>
        <v>0.6333333333333333</v>
      </c>
      <c r="Q29" s="8" t="str">
        <f t="shared" si="3"/>
        <v xml:space="preserve"> </v>
      </c>
      <c r="R29" s="8" t="str">
        <f t="shared" si="2"/>
        <v xml:space="preserve"> </v>
      </c>
    </row>
    <row r="30" spans="2:18" ht="13.5" thickBot="1" x14ac:dyDescent="0.25">
      <c r="C30" s="30">
        <v>12</v>
      </c>
      <c r="D30" s="20" t="s">
        <v>546</v>
      </c>
      <c r="E30" s="20"/>
      <c r="F30" s="20"/>
      <c r="G30" s="20"/>
      <c r="I30" s="58">
        <f>SUM('Standard Audit Checklist'!E98)</f>
        <v>6</v>
      </c>
      <c r="J30" s="58">
        <f>'Standard Audit Checklist'!F98</f>
        <v>10</v>
      </c>
      <c r="M30" s="55" t="str">
        <f>IF(Q30="Yes","S",IF(R30="Yes","W"," "))</f>
        <v>W</v>
      </c>
      <c r="N30" s="138">
        <f>I30/J30</f>
        <v>0.6</v>
      </c>
      <c r="Q30" s="8" t="str">
        <f>IF(LARGE($N$19:$N$33,1)=N30,"Yes",IF(LARGE($N$19:$N$33,2)=N30,"Yes"," "))</f>
        <v xml:space="preserve"> </v>
      </c>
      <c r="R30" s="8" t="str">
        <f>IF(SMALL($N$19:$N$33,1)=N30,"Yes",IF(SMALL($N$19:$N$33,2)=N30,"Yes"," "))</f>
        <v>Yes</v>
      </c>
    </row>
    <row r="31" spans="2:18" ht="13.5" thickBot="1" x14ac:dyDescent="0.25">
      <c r="C31" s="30">
        <v>13</v>
      </c>
      <c r="D31" s="20" t="s">
        <v>147</v>
      </c>
      <c r="E31" s="20"/>
      <c r="F31" s="20"/>
      <c r="G31" s="20"/>
      <c r="I31" s="58">
        <f>SUM('Standard Audit Checklist'!E106)</f>
        <v>22</v>
      </c>
      <c r="J31" s="58">
        <f>'Standard Audit Checklist'!F106</f>
        <v>30</v>
      </c>
      <c r="M31" s="55" t="str">
        <f t="shared" si="1"/>
        <v xml:space="preserve"> </v>
      </c>
      <c r="N31" s="138">
        <f t="shared" si="0"/>
        <v>0.73333333333333328</v>
      </c>
      <c r="Q31" s="8" t="str">
        <f t="shared" si="3"/>
        <v xml:space="preserve"> </v>
      </c>
      <c r="R31" s="8" t="str">
        <f t="shared" si="2"/>
        <v xml:space="preserve"> </v>
      </c>
    </row>
    <row r="32" spans="2:18" ht="13.5" thickBot="1" x14ac:dyDescent="0.25">
      <c r="C32" s="30">
        <v>14</v>
      </c>
      <c r="D32" s="20" t="s">
        <v>472</v>
      </c>
      <c r="E32" s="20"/>
      <c r="F32" s="20"/>
      <c r="G32" s="20"/>
      <c r="I32" s="58">
        <f>SUM('Standard Audit Checklist'!E114)</f>
        <v>22</v>
      </c>
      <c r="J32" s="58">
        <f>'Standard Audit Checklist'!F114</f>
        <v>30</v>
      </c>
      <c r="M32" s="55" t="str">
        <f t="shared" si="1"/>
        <v xml:space="preserve"> </v>
      </c>
      <c r="N32" s="138">
        <f t="shared" si="0"/>
        <v>0.73333333333333328</v>
      </c>
      <c r="Q32" s="8" t="str">
        <f t="shared" si="3"/>
        <v xml:space="preserve"> </v>
      </c>
      <c r="R32" s="8" t="str">
        <f t="shared" si="2"/>
        <v xml:space="preserve"> </v>
      </c>
    </row>
    <row r="33" spans="3:18" ht="13.5" thickBot="1" x14ac:dyDescent="0.25">
      <c r="C33" s="30">
        <v>15</v>
      </c>
      <c r="D33" s="20" t="s">
        <v>316</v>
      </c>
      <c r="E33" s="20"/>
      <c r="F33" s="20"/>
      <c r="G33" s="20"/>
      <c r="I33" s="58">
        <f>SUM('Standard Audit Checklist'!E122)</f>
        <v>20</v>
      </c>
      <c r="J33" s="58">
        <f>'Standard Audit Checklist'!F122</f>
        <v>30</v>
      </c>
      <c r="M33" s="55" t="str">
        <f t="shared" si="1"/>
        <v xml:space="preserve"> </v>
      </c>
      <c r="N33" s="138">
        <f t="shared" si="0"/>
        <v>0.66666666666666663</v>
      </c>
      <c r="Q33" s="8" t="str">
        <f t="shared" si="3"/>
        <v xml:space="preserve"> </v>
      </c>
      <c r="R33" s="8" t="str">
        <f t="shared" si="2"/>
        <v xml:space="preserve"> </v>
      </c>
    </row>
    <row r="34" spans="3:18" ht="13.5" thickBot="1" x14ac:dyDescent="0.25"/>
    <row r="35" spans="3:18" ht="16.5" thickBot="1" x14ac:dyDescent="0.3">
      <c r="G35" s="31"/>
      <c r="H35" s="179" t="s">
        <v>366</v>
      </c>
      <c r="I35" s="75">
        <f>SUM(I19:I33)</f>
        <v>295</v>
      </c>
    </row>
    <row r="36" spans="3:18" ht="16.5" thickBot="1" x14ac:dyDescent="0.3">
      <c r="E36" s="357" t="s">
        <v>127</v>
      </c>
      <c r="F36" s="358"/>
      <c r="G36" s="358"/>
      <c r="H36" s="359"/>
      <c r="I36" s="74">
        <f>SUM(J19:J33)</f>
        <v>430</v>
      </c>
      <c r="J36" s="12"/>
    </row>
    <row r="37" spans="3:18" ht="16.5" thickBot="1" x14ac:dyDescent="0.3">
      <c r="F37" s="180"/>
      <c r="G37" s="181"/>
      <c r="H37" s="182" t="s">
        <v>367</v>
      </c>
      <c r="I37" s="263">
        <f>I35/I36*1000</f>
        <v>686.04651162790697</v>
      </c>
    </row>
    <row r="38" spans="3:18" ht="17.25" customHeight="1" thickBot="1" x14ac:dyDescent="0.3">
      <c r="H38" s="179" t="s">
        <v>576</v>
      </c>
      <c r="I38" s="264">
        <f>('Standard Audit Checklist'!E127)*1000</f>
        <v>0</v>
      </c>
    </row>
    <row r="39" spans="3:18" ht="16.5" customHeight="1" thickBot="1" x14ac:dyDescent="0.3">
      <c r="F39" s="186"/>
      <c r="G39" s="187"/>
      <c r="H39" s="188" t="s">
        <v>368</v>
      </c>
      <c r="I39" s="265">
        <f>SUM(I37:I38)</f>
        <v>686.04651162790697</v>
      </c>
    </row>
    <row r="41" spans="3:18" x14ac:dyDescent="0.2">
      <c r="C41" s="32" t="s">
        <v>102</v>
      </c>
    </row>
    <row r="43" spans="3:18" x14ac:dyDescent="0.2">
      <c r="C43" s="33"/>
      <c r="D43" s="33"/>
      <c r="E43" s="33"/>
      <c r="F43" s="33"/>
      <c r="G43" s="33"/>
      <c r="H43" s="33"/>
      <c r="I43" s="59"/>
      <c r="J43" s="33"/>
    </row>
    <row r="44" spans="3:18" x14ac:dyDescent="0.2">
      <c r="C44" s="34"/>
      <c r="D44" s="34"/>
      <c r="E44" s="34"/>
      <c r="F44" s="34"/>
      <c r="G44" s="34"/>
      <c r="H44" s="34"/>
      <c r="I44" s="60"/>
      <c r="J44" s="34"/>
    </row>
    <row r="45" spans="3:18" x14ac:dyDescent="0.2">
      <c r="C45" s="12"/>
      <c r="D45" s="12"/>
      <c r="E45" s="12"/>
      <c r="F45" s="12"/>
      <c r="G45" s="12"/>
      <c r="H45" s="12"/>
      <c r="I45" s="61"/>
      <c r="J45" s="12"/>
    </row>
    <row r="46" spans="3:18" x14ac:dyDescent="0.2">
      <c r="C46" s="34"/>
      <c r="D46" s="34"/>
      <c r="E46" s="34"/>
      <c r="F46" s="34"/>
      <c r="G46" s="34"/>
      <c r="H46" s="34"/>
      <c r="I46" s="60"/>
      <c r="J46" s="34"/>
    </row>
    <row r="47" spans="3:18" x14ac:dyDescent="0.2">
      <c r="C47" s="12"/>
      <c r="D47" s="12"/>
      <c r="E47" s="12"/>
      <c r="F47" s="12"/>
      <c r="G47" s="12"/>
      <c r="H47" s="12"/>
      <c r="I47" s="61"/>
      <c r="J47" s="12"/>
    </row>
    <row r="48" spans="3:18" x14ac:dyDescent="0.2">
      <c r="C48" s="34"/>
      <c r="D48" s="34"/>
      <c r="E48" s="34"/>
      <c r="F48" s="34"/>
      <c r="G48" s="34"/>
      <c r="H48" s="34"/>
      <c r="I48" s="60"/>
      <c r="J48" s="34"/>
    </row>
    <row r="49" spans="3:10" x14ac:dyDescent="0.2">
      <c r="C49" s="34"/>
      <c r="D49" s="34"/>
      <c r="E49" s="34"/>
      <c r="F49" s="34"/>
      <c r="G49" s="34"/>
      <c r="H49" s="34"/>
      <c r="I49" s="60"/>
      <c r="J49" s="34"/>
    </row>
  </sheetData>
  <sheetProtection password="CF2B" sheet="1"/>
  <mergeCells count="2">
    <mergeCell ref="E36:H36"/>
    <mergeCell ref="B3:L3"/>
  </mergeCells>
  <phoneticPr fontId="3" type="noConversion"/>
  <conditionalFormatting sqref="J8">
    <cfRule type="cellIs" dxfId="9" priority="21" stopIfTrue="1" operator="between">
      <formula>90</formula>
      <formula>100</formula>
    </cfRule>
  </conditionalFormatting>
  <conditionalFormatting sqref="J10">
    <cfRule type="cellIs" dxfId="8" priority="22" stopIfTrue="1" operator="between">
      <formula>75</formula>
      <formula>89.99999</formula>
    </cfRule>
  </conditionalFormatting>
  <conditionalFormatting sqref="J12">
    <cfRule type="cellIs" dxfId="7" priority="23" stopIfTrue="1" operator="between">
      <formula>60</formula>
      <formula>74.99999999</formula>
    </cfRule>
  </conditionalFormatting>
  <conditionalFormatting sqref="C15">
    <cfRule type="cellIs" dxfId="6" priority="27" stopIfTrue="1" operator="between">
      <formula>0.01</formula>
      <formula>0.59999999</formula>
    </cfRule>
  </conditionalFormatting>
  <conditionalFormatting sqref="C17">
    <cfRule type="cellIs" dxfId="5" priority="20" stopIfTrue="1" operator="between">
      <formula>0.01</formula>
      <formula>0.59999999</formula>
    </cfRule>
  </conditionalFormatting>
  <conditionalFormatting sqref="C8">
    <cfRule type="cellIs" dxfId="4" priority="5" stopIfTrue="1" operator="between">
      <formula>900</formula>
      <formula>1100</formula>
    </cfRule>
  </conditionalFormatting>
  <conditionalFormatting sqref="C10">
    <cfRule type="cellIs" dxfId="3" priority="4" stopIfTrue="1" operator="between">
      <formula>750</formula>
      <formula>899.9999</formula>
    </cfRule>
  </conditionalFormatting>
  <conditionalFormatting sqref="C12">
    <cfRule type="cellIs" dxfId="2" priority="3" stopIfTrue="1" operator="between">
      <formula>600</formula>
      <formula>749.9999</formula>
    </cfRule>
  </conditionalFormatting>
  <conditionalFormatting sqref="C14">
    <cfRule type="cellIs" dxfId="1" priority="2" stopIfTrue="1" operator="between">
      <formula>400</formula>
      <formula>599.9999</formula>
    </cfRule>
  </conditionalFormatting>
  <conditionalFormatting sqref="C16">
    <cfRule type="cellIs" dxfId="0" priority="1" stopIfTrue="1" operator="between">
      <formula>0</formula>
      <formula>399.999999</formula>
    </cfRule>
  </conditionalFormatting>
  <pageMargins left="0.38" right="0.3" top="0.55000000000000004" bottom="0.46" header="0.35" footer="0.2"/>
  <pageSetup scale="97" orientation="portrait" r:id="rId1"/>
  <headerFooter alignWithMargins="0">
    <oddFooter>&amp;LQC 334 Rev. 01-22-2013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sheetPr>
  <dimension ref="B1:O32"/>
  <sheetViews>
    <sheetView topLeftCell="A9" zoomScaleNormal="100" workbookViewId="0">
      <selection activeCell="L3" sqref="L3"/>
    </sheetView>
  </sheetViews>
  <sheetFormatPr defaultColWidth="9.140625" defaultRowHeight="12.75" x14ac:dyDescent="0.2"/>
  <cols>
    <col min="1" max="1" width="0.85546875" style="8" customWidth="1"/>
    <col min="2" max="2" width="13" style="8" customWidth="1"/>
    <col min="3" max="3" width="0.85546875" style="12" customWidth="1"/>
    <col min="4" max="5" width="9.140625" style="8"/>
    <col min="6" max="6" width="19.28515625" style="8" customWidth="1"/>
    <col min="7" max="7" width="0.85546875" style="12" customWidth="1"/>
    <col min="8" max="8" width="6.85546875" style="8" customWidth="1"/>
    <col min="9" max="9" width="7.85546875" style="8" customWidth="1"/>
    <col min="10" max="10" width="8.7109375" style="8" customWidth="1"/>
    <col min="11" max="11" width="1" style="12" customWidth="1"/>
    <col min="12" max="12" width="18.5703125" style="8" customWidth="1"/>
    <col min="13" max="13" width="4.28515625" style="8" customWidth="1"/>
    <col min="14" max="16384" width="9.140625" style="8"/>
  </cols>
  <sheetData>
    <row r="1" spans="2:15" ht="71.45" customHeight="1" x14ac:dyDescent="0.3">
      <c r="O1" s="199"/>
    </row>
    <row r="2" spans="2:15" ht="7.9" customHeight="1" x14ac:dyDescent="0.5">
      <c r="B2" s="371"/>
      <c r="C2" s="371"/>
      <c r="D2" s="372"/>
      <c r="E2" s="372"/>
      <c r="F2" s="372"/>
      <c r="G2" s="372"/>
      <c r="H2" s="372"/>
      <c r="I2" s="372"/>
      <c r="J2" s="372"/>
      <c r="K2" s="372"/>
      <c r="L2" s="372"/>
      <c r="M2" s="372"/>
    </row>
    <row r="3" spans="2:15" ht="21" customHeight="1" x14ac:dyDescent="0.5">
      <c r="B3" s="242" t="s">
        <v>162</v>
      </c>
      <c r="C3" s="77"/>
      <c r="G3" s="8"/>
      <c r="K3" s="8"/>
    </row>
    <row r="4" spans="2:15" ht="24" customHeight="1" x14ac:dyDescent="0.5">
      <c r="B4" s="260">
        <v>1</v>
      </c>
      <c r="C4" s="77"/>
      <c r="D4" s="27" t="s">
        <v>566</v>
      </c>
      <c r="G4" s="8"/>
      <c r="K4" s="8"/>
    </row>
    <row r="5" spans="2:15" ht="24" customHeight="1" x14ac:dyDescent="0.5">
      <c r="B5" s="260">
        <v>2</v>
      </c>
      <c r="C5" s="77"/>
      <c r="D5" s="27" t="s">
        <v>567</v>
      </c>
      <c r="G5" s="8"/>
      <c r="K5" s="8"/>
    </row>
    <row r="6" spans="2:15" ht="24" customHeight="1" x14ac:dyDescent="0.5">
      <c r="B6" s="260">
        <v>3</v>
      </c>
      <c r="C6" s="77"/>
      <c r="D6" s="27" t="s">
        <v>568</v>
      </c>
      <c r="G6" s="8"/>
      <c r="K6" s="8"/>
    </row>
    <row r="7" spans="2:15" ht="24" customHeight="1" x14ac:dyDescent="0.25">
      <c r="B7" s="260">
        <v>4</v>
      </c>
      <c r="C7" s="247"/>
      <c r="D7" s="27" t="s">
        <v>569</v>
      </c>
      <c r="G7" s="8"/>
      <c r="K7" s="8"/>
    </row>
    <row r="8" spans="2:15" ht="24" customHeight="1" x14ac:dyDescent="0.25">
      <c r="B8" s="260">
        <v>5</v>
      </c>
      <c r="C8" s="247"/>
      <c r="D8" s="27" t="s">
        <v>570</v>
      </c>
      <c r="G8" s="8"/>
      <c r="K8" s="8"/>
    </row>
    <row r="9" spans="2:15" ht="24" customHeight="1" x14ac:dyDescent="0.25">
      <c r="B9" s="260">
        <v>6</v>
      </c>
      <c r="C9" s="247"/>
      <c r="D9" s="27" t="s">
        <v>571</v>
      </c>
      <c r="G9" s="8"/>
      <c r="K9" s="8"/>
    </row>
    <row r="10" spans="2:15" ht="24" customHeight="1" x14ac:dyDescent="0.25">
      <c r="B10" s="241"/>
      <c r="C10" s="8"/>
      <c r="D10" s="152" t="s">
        <v>163</v>
      </c>
      <c r="G10" s="8"/>
      <c r="K10" s="8"/>
    </row>
    <row r="11" spans="2:15" ht="8.4499999999999993" customHeight="1" x14ac:dyDescent="0.25">
      <c r="B11" s="241"/>
      <c r="C11" s="8"/>
      <c r="D11" s="152"/>
      <c r="G11" s="8"/>
      <c r="K11" s="8"/>
    </row>
    <row r="12" spans="2:15" ht="31.15" customHeight="1" x14ac:dyDescent="0.5">
      <c r="B12" s="55"/>
      <c r="C12" s="61"/>
      <c r="D12" s="55"/>
      <c r="E12" s="117" t="s">
        <v>143</v>
      </c>
      <c r="F12" s="118"/>
      <c r="G12" s="121"/>
      <c r="H12" s="118"/>
      <c r="I12" s="118"/>
      <c r="J12" s="56"/>
      <c r="K12" s="122"/>
      <c r="L12" s="56"/>
      <c r="M12" s="56"/>
    </row>
    <row r="13" spans="2:15" ht="8.4499999999999993" customHeight="1" thickBot="1" x14ac:dyDescent="0.55000000000000004">
      <c r="B13" s="55"/>
      <c r="C13" s="61"/>
      <c r="D13" s="55"/>
      <c r="E13" s="117"/>
      <c r="F13" s="118"/>
      <c r="G13" s="121"/>
      <c r="H13" s="118"/>
      <c r="I13" s="118"/>
      <c r="J13" s="56"/>
      <c r="K13" s="122"/>
      <c r="L13" s="56"/>
      <c r="M13" s="56"/>
    </row>
    <row r="14" spans="2:15" ht="35.450000000000003" customHeight="1" thickBot="1" x14ac:dyDescent="0.3">
      <c r="B14" s="294" t="s">
        <v>216</v>
      </c>
      <c r="C14" s="119"/>
      <c r="D14" s="373" t="s">
        <v>214</v>
      </c>
      <c r="E14" s="374"/>
      <c r="F14" s="375"/>
      <c r="G14" s="119"/>
      <c r="H14" s="373" t="s">
        <v>215</v>
      </c>
      <c r="I14" s="374"/>
      <c r="J14" s="375"/>
      <c r="K14" s="119"/>
      <c r="L14" s="373" t="s">
        <v>439</v>
      </c>
      <c r="M14" s="375"/>
    </row>
    <row r="15" spans="2:15" ht="16.149999999999999" customHeight="1" thickBot="1" x14ac:dyDescent="0.55000000000000004">
      <c r="B15" s="55"/>
      <c r="C15" s="61"/>
      <c r="D15" s="55"/>
      <c r="E15" s="117"/>
      <c r="F15" s="118"/>
      <c r="G15" s="121"/>
      <c r="H15" s="118"/>
      <c r="I15" s="118"/>
      <c r="J15" s="56"/>
      <c r="K15" s="122"/>
      <c r="L15" s="56"/>
      <c r="M15" s="56"/>
    </row>
    <row r="16" spans="2:15" ht="43.9" customHeight="1" thickBot="1" x14ac:dyDescent="0.35">
      <c r="B16" s="135">
        <v>5</v>
      </c>
      <c r="C16" s="61"/>
      <c r="D16" s="376" t="s">
        <v>608</v>
      </c>
      <c r="E16" s="377"/>
      <c r="F16" s="378"/>
      <c r="G16" s="326"/>
      <c r="H16" s="390" t="s">
        <v>618</v>
      </c>
      <c r="I16" s="391"/>
      <c r="J16" s="392"/>
      <c r="K16" s="122"/>
      <c r="L16" s="388" t="s">
        <v>440</v>
      </c>
      <c r="M16" s="389"/>
    </row>
    <row r="17" spans="2:13" ht="10.9" customHeight="1" thickBot="1" x14ac:dyDescent="0.55000000000000004">
      <c r="B17" s="55"/>
      <c r="C17" s="61"/>
      <c r="D17" s="323"/>
      <c r="E17" s="327"/>
      <c r="F17" s="328"/>
      <c r="G17" s="326"/>
      <c r="H17" s="328"/>
      <c r="I17" s="328"/>
      <c r="J17" s="329"/>
      <c r="K17" s="122"/>
      <c r="L17" s="56"/>
      <c r="M17" s="56"/>
    </row>
    <row r="18" spans="2:13" ht="42" customHeight="1" thickBot="1" x14ac:dyDescent="0.35">
      <c r="B18" s="259">
        <v>4</v>
      </c>
      <c r="C18" s="61"/>
      <c r="D18" s="376" t="s">
        <v>609</v>
      </c>
      <c r="E18" s="377"/>
      <c r="F18" s="378"/>
      <c r="G18" s="326"/>
      <c r="H18" s="390" t="s">
        <v>438</v>
      </c>
      <c r="I18" s="391"/>
      <c r="J18" s="392"/>
      <c r="K18" s="122"/>
      <c r="L18" s="388" t="s">
        <v>616</v>
      </c>
      <c r="M18" s="389"/>
    </row>
    <row r="19" spans="2:13" ht="9.6" customHeight="1" thickBot="1" x14ac:dyDescent="0.55000000000000004">
      <c r="B19" s="55"/>
      <c r="C19" s="61"/>
      <c r="D19" s="323"/>
      <c r="E19" s="327"/>
      <c r="F19" s="328"/>
      <c r="G19" s="326"/>
      <c r="H19" s="328"/>
      <c r="I19" s="328"/>
      <c r="J19" s="329"/>
      <c r="K19" s="122"/>
      <c r="L19" s="56"/>
      <c r="M19" s="56"/>
    </row>
    <row r="20" spans="2:13" ht="32.450000000000003" customHeight="1" thickBot="1" x14ac:dyDescent="0.35">
      <c r="B20" s="259">
        <v>3</v>
      </c>
      <c r="C20" s="61"/>
      <c r="D20" s="376" t="s">
        <v>615</v>
      </c>
      <c r="E20" s="377"/>
      <c r="F20" s="378"/>
      <c r="G20" s="326"/>
      <c r="H20" s="390" t="s">
        <v>617</v>
      </c>
      <c r="I20" s="391"/>
      <c r="J20" s="392"/>
      <c r="K20" s="122"/>
      <c r="L20" s="388" t="s">
        <v>565</v>
      </c>
      <c r="M20" s="389"/>
    </row>
    <row r="21" spans="2:13" ht="13.15" customHeight="1" thickBot="1" x14ac:dyDescent="0.55000000000000004">
      <c r="B21" s="55"/>
      <c r="C21" s="61"/>
      <c r="D21" s="323"/>
      <c r="E21" s="327"/>
      <c r="F21" s="328"/>
      <c r="G21" s="326"/>
      <c r="H21" s="328"/>
      <c r="I21" s="328"/>
      <c r="J21" s="329"/>
      <c r="K21" s="122"/>
      <c r="L21" s="56"/>
      <c r="M21" s="56"/>
    </row>
    <row r="22" spans="2:13" ht="47.45" customHeight="1" thickBot="1" x14ac:dyDescent="0.35">
      <c r="B22" s="259">
        <v>2</v>
      </c>
      <c r="C22" s="61"/>
      <c r="D22" s="376" t="s">
        <v>619</v>
      </c>
      <c r="E22" s="377"/>
      <c r="F22" s="378"/>
      <c r="G22" s="326"/>
      <c r="H22" s="390" t="s">
        <v>441</v>
      </c>
      <c r="I22" s="391"/>
      <c r="J22" s="392"/>
      <c r="K22" s="122"/>
      <c r="L22" s="388" t="s">
        <v>443</v>
      </c>
      <c r="M22" s="389"/>
    </row>
    <row r="23" spans="2:13" ht="8.4499999999999993" customHeight="1" thickBot="1" x14ac:dyDescent="0.55000000000000004">
      <c r="B23" s="55"/>
      <c r="C23" s="61"/>
      <c r="D23" s="323"/>
      <c r="E23" s="327"/>
      <c r="F23" s="328"/>
      <c r="G23" s="326"/>
      <c r="H23" s="328"/>
      <c r="I23" s="328"/>
      <c r="J23" s="329"/>
      <c r="K23" s="122"/>
      <c r="L23" s="56"/>
      <c r="M23" s="56"/>
    </row>
    <row r="24" spans="2:13" ht="31.9" customHeight="1" thickBot="1" x14ac:dyDescent="0.35">
      <c r="B24" s="135">
        <v>1</v>
      </c>
      <c r="C24" s="61"/>
      <c r="D24" s="376" t="s">
        <v>620</v>
      </c>
      <c r="E24" s="377"/>
      <c r="F24" s="378"/>
      <c r="G24" s="326"/>
      <c r="H24" s="390" t="s">
        <v>442</v>
      </c>
      <c r="I24" s="391"/>
      <c r="J24" s="392"/>
      <c r="K24" s="122"/>
      <c r="L24" s="388" t="s">
        <v>444</v>
      </c>
      <c r="M24" s="389"/>
    </row>
    <row r="25" spans="2:13" ht="10.9" customHeight="1" thickBot="1" x14ac:dyDescent="0.55000000000000004">
      <c r="B25" s="55"/>
      <c r="C25" s="61"/>
      <c r="D25" s="55"/>
      <c r="E25" s="327"/>
      <c r="F25" s="328"/>
      <c r="G25" s="326"/>
      <c r="H25" s="328"/>
      <c r="I25" s="328"/>
      <c r="J25" s="329"/>
      <c r="K25" s="331"/>
      <c r="L25" s="329"/>
      <c r="M25" s="329"/>
    </row>
    <row r="26" spans="2:13" ht="21" thickBot="1" x14ac:dyDescent="0.35">
      <c r="B26" s="19"/>
      <c r="C26" s="120"/>
      <c r="D26" s="19"/>
      <c r="E26" s="330"/>
      <c r="F26" s="379" t="s">
        <v>116</v>
      </c>
      <c r="G26" s="380"/>
      <c r="H26" s="393"/>
      <c r="I26" s="379" t="s">
        <v>141</v>
      </c>
      <c r="J26" s="380"/>
      <c r="K26" s="380"/>
      <c r="L26" s="381"/>
      <c r="M26" s="330"/>
    </row>
    <row r="27" spans="2:13" ht="18" customHeight="1" thickBot="1" x14ac:dyDescent="0.3">
      <c r="B27" s="19"/>
      <c r="C27" s="120"/>
      <c r="D27" s="19"/>
      <c r="E27" s="330"/>
      <c r="F27" s="268" t="s">
        <v>577</v>
      </c>
      <c r="G27" s="269"/>
      <c r="H27" s="270"/>
      <c r="I27" s="382" t="s">
        <v>572</v>
      </c>
      <c r="J27" s="383"/>
      <c r="K27" s="383"/>
      <c r="L27" s="384"/>
      <c r="M27" s="330"/>
    </row>
    <row r="28" spans="2:13" ht="18" customHeight="1" thickBot="1" x14ac:dyDescent="0.3">
      <c r="B28" s="19"/>
      <c r="C28" s="120"/>
      <c r="D28" s="19"/>
      <c r="E28" s="330"/>
      <c r="F28" s="271" t="s">
        <v>578</v>
      </c>
      <c r="G28" s="272"/>
      <c r="H28" s="273"/>
      <c r="I28" s="385" t="s">
        <v>573</v>
      </c>
      <c r="J28" s="386"/>
      <c r="K28" s="386"/>
      <c r="L28" s="387"/>
      <c r="M28" s="330"/>
    </row>
    <row r="29" spans="2:13" ht="18" customHeight="1" thickBot="1" x14ac:dyDescent="0.3">
      <c r="B29" s="19"/>
      <c r="C29" s="120"/>
      <c r="D29" s="19"/>
      <c r="E29" s="330"/>
      <c r="F29" s="274" t="s">
        <v>579</v>
      </c>
      <c r="G29" s="275"/>
      <c r="H29" s="275"/>
      <c r="I29" s="368" t="s">
        <v>115</v>
      </c>
      <c r="J29" s="369"/>
      <c r="K29" s="369"/>
      <c r="L29" s="370"/>
      <c r="M29" s="330"/>
    </row>
    <row r="30" spans="2:13" ht="18" customHeight="1" thickBot="1" x14ac:dyDescent="0.3">
      <c r="B30" s="19"/>
      <c r="C30" s="120"/>
      <c r="D30" s="19"/>
      <c r="E30" s="330"/>
      <c r="F30" s="276" t="s">
        <v>580</v>
      </c>
      <c r="G30" s="277"/>
      <c r="H30" s="277"/>
      <c r="I30" s="362" t="s">
        <v>574</v>
      </c>
      <c r="J30" s="363"/>
      <c r="K30" s="363"/>
      <c r="L30" s="364"/>
      <c r="M30" s="330"/>
    </row>
    <row r="31" spans="2:13" ht="18" customHeight="1" thickBot="1" x14ac:dyDescent="0.3">
      <c r="E31" s="309"/>
      <c r="F31" s="278" t="s">
        <v>581</v>
      </c>
      <c r="G31" s="279"/>
      <c r="H31" s="279"/>
      <c r="I31" s="365" t="s">
        <v>575</v>
      </c>
      <c r="J31" s="366"/>
      <c r="K31" s="366"/>
      <c r="L31" s="367"/>
      <c r="M31" s="309"/>
    </row>
    <row r="32" spans="2:13" x14ac:dyDescent="0.2">
      <c r="E32" s="309"/>
      <c r="F32" s="309"/>
      <c r="G32" s="332"/>
      <c r="H32" s="309"/>
      <c r="I32" s="309"/>
      <c r="J32" s="309"/>
      <c r="K32" s="332"/>
      <c r="L32" s="309"/>
      <c r="M32" s="309"/>
    </row>
  </sheetData>
  <sheetProtection password="CF2B" sheet="1"/>
  <mergeCells count="26">
    <mergeCell ref="H16:J16"/>
    <mergeCell ref="D24:F24"/>
    <mergeCell ref="D20:F20"/>
    <mergeCell ref="F26:H26"/>
    <mergeCell ref="L18:M18"/>
    <mergeCell ref="L20:M20"/>
    <mergeCell ref="L22:M22"/>
    <mergeCell ref="H20:J20"/>
    <mergeCell ref="D22:F22"/>
    <mergeCell ref="H22:J22"/>
    <mergeCell ref="I30:L30"/>
    <mergeCell ref="I31:L31"/>
    <mergeCell ref="I29:L29"/>
    <mergeCell ref="B2:M2"/>
    <mergeCell ref="D14:F14"/>
    <mergeCell ref="H14:J14"/>
    <mergeCell ref="L14:M14"/>
    <mergeCell ref="D16:F16"/>
    <mergeCell ref="I26:L26"/>
    <mergeCell ref="I27:L27"/>
    <mergeCell ref="I28:L28"/>
    <mergeCell ref="L24:M24"/>
    <mergeCell ref="L16:M16"/>
    <mergeCell ref="D18:F18"/>
    <mergeCell ref="H18:J18"/>
    <mergeCell ref="H24:J24"/>
  </mergeCells>
  <phoneticPr fontId="3" type="noConversion"/>
  <pageMargins left="0.25" right="0.25" top="0.42" bottom="0.62" header="0.28000000000000003" footer="0.3"/>
  <pageSetup orientation="portrait" r:id="rId1"/>
  <headerFooter alignWithMargins="0">
    <oddFooter>&amp;LQC 334 Rev. 01-22-2013</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9CC00"/>
    <pageSetUpPr fitToPage="1"/>
  </sheetPr>
  <dimension ref="A1:U164"/>
  <sheetViews>
    <sheetView view="pageBreakPreview" topLeftCell="B1" zoomScaleNormal="100" zoomScaleSheetLayoutView="100" workbookViewId="0">
      <selection activeCell="D1" sqref="B1:H1048576"/>
    </sheetView>
  </sheetViews>
  <sheetFormatPr defaultColWidth="9.140625" defaultRowHeight="12.75" x14ac:dyDescent="0.2"/>
  <cols>
    <col min="1" max="1" width="1.7109375" style="78" hidden="1" customWidth="1"/>
    <col min="2" max="2" width="5.42578125" style="78" customWidth="1"/>
    <col min="3" max="3" width="29.7109375" style="109" customWidth="1"/>
    <col min="4" max="4" width="40.5703125" style="161" customWidth="1"/>
    <col min="5" max="5" width="8.85546875" style="79" customWidth="1"/>
    <col min="6" max="6" width="9.7109375" style="79" customWidth="1"/>
    <col min="7" max="7" width="66.7109375" style="79" customWidth="1"/>
    <col min="8" max="8" width="17" style="78" customWidth="1"/>
    <col min="9" max="9" width="2.85546875" style="78" customWidth="1"/>
    <col min="10" max="11" width="0.85546875" style="78" customWidth="1"/>
    <col min="12" max="13" width="0.85546875" style="79" customWidth="1"/>
    <col min="14" max="14" width="2.5703125" style="78" customWidth="1"/>
    <col min="15" max="15" width="9.140625" style="78"/>
    <col min="16" max="21" width="10.42578125" style="78" customWidth="1"/>
    <col min="22" max="16384" width="9.140625" style="78"/>
  </cols>
  <sheetData>
    <row r="1" spans="1:21" ht="13.5" thickBot="1" x14ac:dyDescent="0.25">
      <c r="I1" s="84"/>
    </row>
    <row r="2" spans="1:21" ht="32.25" thickBot="1" x14ac:dyDescent="0.25">
      <c r="B2" s="80" t="s">
        <v>24</v>
      </c>
      <c r="C2" s="110" t="s">
        <v>25</v>
      </c>
      <c r="D2" s="162" t="s">
        <v>280</v>
      </c>
      <c r="E2" s="81" t="s">
        <v>26</v>
      </c>
      <c r="F2" s="82" t="s">
        <v>149</v>
      </c>
      <c r="G2" s="83" t="s">
        <v>27</v>
      </c>
      <c r="H2" s="124" t="s">
        <v>219</v>
      </c>
      <c r="I2" s="84"/>
      <c r="O2" s="78" t="s">
        <v>282</v>
      </c>
      <c r="P2" s="78">
        <v>1</v>
      </c>
      <c r="Q2" s="78">
        <v>2</v>
      </c>
      <c r="R2" s="78">
        <v>3</v>
      </c>
      <c r="S2" s="78">
        <v>4</v>
      </c>
      <c r="T2" s="78">
        <v>5</v>
      </c>
      <c r="U2" s="78" t="s">
        <v>284</v>
      </c>
    </row>
    <row r="3" spans="1:21" s="84" customFormat="1" ht="13.5" thickBot="1" x14ac:dyDescent="0.25">
      <c r="B3" s="85">
        <v>1</v>
      </c>
      <c r="C3" s="111" t="s">
        <v>271</v>
      </c>
      <c r="D3" s="163"/>
      <c r="E3" s="86"/>
      <c r="F3" s="87"/>
      <c r="G3" s="87"/>
      <c r="H3" s="88"/>
      <c r="L3" s="79"/>
      <c r="M3" s="79">
        <v>5</v>
      </c>
      <c r="O3" s="78" t="s">
        <v>283</v>
      </c>
      <c r="P3" s="78">
        <f>COUNTIF($O$4:$O$121,"=1")</f>
        <v>1</v>
      </c>
      <c r="Q3" s="78">
        <f>COUNTIF($O$4:$O$121,"=2")</f>
        <v>5</v>
      </c>
      <c r="R3" s="78">
        <f>COUNTIF($O$4:$O$121,"=3")</f>
        <v>41</v>
      </c>
      <c r="S3" s="78">
        <f>COUNTIF($O$4:$O$121,"=4")</f>
        <v>34</v>
      </c>
      <c r="T3" s="78">
        <f>COUNTIF($O$4:$O$121,"=5")</f>
        <v>5</v>
      </c>
      <c r="U3" s="78">
        <f>COUNTIF($O$4:$O$121,"=N/A")</f>
        <v>4</v>
      </c>
    </row>
    <row r="4" spans="1:21" ht="100.5" customHeight="1" x14ac:dyDescent="0.2">
      <c r="B4" s="89" t="s">
        <v>30</v>
      </c>
      <c r="C4" s="112" t="s">
        <v>309</v>
      </c>
      <c r="D4" s="164" t="str">
        <f>CONCATENATE('Self Assessment'!C84,",",'Self Assessment'!C85," ,",'Self Assessment'!C86,".",'Self Assessment'!C89)</f>
        <v xml:space="preserve">Purchasing ,Sales ,Quality.Yes, the reviewers evaluate based on customer supplied specifications. </v>
      </c>
      <c r="E4" s="90">
        <v>3</v>
      </c>
      <c r="F4" s="91">
        <f t="shared" ref="F4:F9" si="0">IF(E4="N/A",0,5)</f>
        <v>5</v>
      </c>
      <c r="G4" s="248" t="s">
        <v>765</v>
      </c>
      <c r="H4" s="92"/>
      <c r="I4" s="84"/>
      <c r="M4" s="79">
        <v>4</v>
      </c>
      <c r="O4" s="78">
        <f t="shared" ref="O4:O9" si="1">E4</f>
        <v>3</v>
      </c>
    </row>
    <row r="5" spans="1:21" ht="100.5" customHeight="1" x14ac:dyDescent="0.2">
      <c r="B5" s="93" t="s">
        <v>29</v>
      </c>
      <c r="C5" s="113" t="s">
        <v>273</v>
      </c>
      <c r="D5" s="176"/>
      <c r="E5" s="90">
        <v>3</v>
      </c>
      <c r="F5" s="91">
        <f t="shared" si="0"/>
        <v>5</v>
      </c>
      <c r="G5" s="248" t="s">
        <v>823</v>
      </c>
      <c r="H5" s="94"/>
      <c r="I5" s="84"/>
      <c r="M5" s="79">
        <v>3</v>
      </c>
      <c r="O5" s="78">
        <f t="shared" si="1"/>
        <v>3</v>
      </c>
    </row>
    <row r="6" spans="1:21" ht="100.5" customHeight="1" x14ac:dyDescent="0.2">
      <c r="B6" s="93" t="s">
        <v>31</v>
      </c>
      <c r="C6" s="113" t="s">
        <v>272</v>
      </c>
      <c r="D6" s="176"/>
      <c r="E6" s="90">
        <v>1</v>
      </c>
      <c r="F6" s="91">
        <f t="shared" si="0"/>
        <v>5</v>
      </c>
      <c r="G6" s="248" t="s">
        <v>858</v>
      </c>
      <c r="H6" s="94" t="s">
        <v>766</v>
      </c>
      <c r="I6" s="84"/>
      <c r="M6" s="79">
        <v>2</v>
      </c>
      <c r="O6" s="78">
        <f t="shared" si="1"/>
        <v>1</v>
      </c>
    </row>
    <row r="7" spans="1:21" ht="100.5" customHeight="1" x14ac:dyDescent="0.2">
      <c r="B7" s="93" t="s">
        <v>32</v>
      </c>
      <c r="C7" s="113" t="s">
        <v>357</v>
      </c>
      <c r="D7" s="164" t="str">
        <f>CONCATENATE('Self Assessment'!C92,". ",'Self Assessment'!C95)</f>
        <v xml:space="preserve">The customer will be contacted with any concerns on specifications after PO is reviewed. . For permanent deviations, the customer part spec will be changed to reflect change. For short term/temporary deviations, a deviation request form will be completed and filed in the customer file. </v>
      </c>
      <c r="E7" s="90">
        <v>4</v>
      </c>
      <c r="F7" s="91">
        <f t="shared" si="0"/>
        <v>5</v>
      </c>
      <c r="G7" s="248" t="s">
        <v>767</v>
      </c>
      <c r="H7" s="94"/>
      <c r="I7" s="84"/>
      <c r="L7" s="232"/>
      <c r="M7" s="232">
        <v>1</v>
      </c>
      <c r="O7" s="78">
        <f t="shared" si="1"/>
        <v>4</v>
      </c>
    </row>
    <row r="8" spans="1:21" ht="100.5" customHeight="1" x14ac:dyDescent="0.2">
      <c r="B8" s="93" t="s">
        <v>33</v>
      </c>
      <c r="C8" s="113" t="s">
        <v>300</v>
      </c>
      <c r="D8" s="164" t="str">
        <f>'Self Assessment'!C98</f>
        <v xml:space="preserve">If the documented delivery date cannot be met, sales will contact the customer with expected delivery date. </v>
      </c>
      <c r="E8" s="90">
        <v>3</v>
      </c>
      <c r="F8" s="91">
        <f t="shared" si="0"/>
        <v>5</v>
      </c>
      <c r="G8" s="248" t="s">
        <v>859</v>
      </c>
      <c r="H8" s="94"/>
      <c r="I8" s="84"/>
      <c r="M8" s="79" t="s">
        <v>284</v>
      </c>
      <c r="O8" s="78">
        <f t="shared" si="1"/>
        <v>3</v>
      </c>
    </row>
    <row r="9" spans="1:21" ht="100.5" customHeight="1" thickBot="1" x14ac:dyDescent="0.25">
      <c r="B9" s="129" t="s">
        <v>34</v>
      </c>
      <c r="C9" s="306" t="s">
        <v>602</v>
      </c>
      <c r="D9" s="165" t="str">
        <f>'Self Assessment'!C101</f>
        <v xml:space="preserve">On-time delivery is tracked by location. Cleveland- September 2016 99.82%, Third Quarter (July, August, September) 97.44%, 2015 Full Year 98.18%. </v>
      </c>
      <c r="E9" s="90">
        <v>4</v>
      </c>
      <c r="F9" s="95">
        <f t="shared" si="0"/>
        <v>5</v>
      </c>
      <c r="G9" s="249" t="s">
        <v>768</v>
      </c>
      <c r="H9" s="96"/>
      <c r="I9" s="84"/>
      <c r="O9" s="78">
        <f t="shared" si="1"/>
        <v>4</v>
      </c>
    </row>
    <row r="10" spans="1:21" ht="13.5" thickBot="1" x14ac:dyDescent="0.25">
      <c r="B10" s="128"/>
      <c r="C10" s="131" t="str">
        <f>CONCATENATE("Rating ",E10,",  Possible ",F10," points.")</f>
        <v>Rating 18,  Possible 30 points.</v>
      </c>
      <c r="D10" s="166"/>
      <c r="E10" s="98">
        <f>SUM(E4:E9)</f>
        <v>18</v>
      </c>
      <c r="F10" s="98">
        <f>SUM(F4:F9)</f>
        <v>30</v>
      </c>
      <c r="G10" s="250"/>
      <c r="H10" s="125"/>
      <c r="I10" s="84"/>
    </row>
    <row r="11" spans="1:21" s="84" customFormat="1" ht="13.5" thickBot="1" x14ac:dyDescent="0.25">
      <c r="A11" s="99"/>
      <c r="B11" s="85">
        <v>2</v>
      </c>
      <c r="C11" s="111" t="s">
        <v>28</v>
      </c>
      <c r="D11" s="167"/>
      <c r="E11" s="100"/>
      <c r="F11" s="101"/>
      <c r="G11" s="251"/>
      <c r="H11" s="88"/>
      <c r="L11" s="232"/>
      <c r="M11" s="232"/>
      <c r="O11" s="78"/>
    </row>
    <row r="12" spans="1:21" ht="114.75" x14ac:dyDescent="0.2">
      <c r="B12" s="89" t="s">
        <v>37</v>
      </c>
      <c r="C12" s="112" t="s">
        <v>275</v>
      </c>
      <c r="D12" s="164" t="str">
        <f>'Self Assessment'!C106</f>
        <v xml:space="preserve">Visual inspection of packaging/condition and dimensional inspection on all incoming material. Yes, certs received and filed. </v>
      </c>
      <c r="E12" s="90">
        <v>4</v>
      </c>
      <c r="F12" s="91">
        <f t="shared" ref="F12:F17" si="2">IF(E12="N/A",0,5)</f>
        <v>5</v>
      </c>
      <c r="G12" s="248" t="s">
        <v>824</v>
      </c>
      <c r="H12" s="92"/>
      <c r="I12" s="84"/>
      <c r="O12" s="78">
        <f t="shared" ref="O12:O17" si="3">E12</f>
        <v>4</v>
      </c>
    </row>
    <row r="13" spans="1:21" ht="100.5" customHeight="1" x14ac:dyDescent="0.2">
      <c r="B13" s="93" t="s">
        <v>36</v>
      </c>
      <c r="C13" s="113" t="s">
        <v>274</v>
      </c>
      <c r="D13" s="168" t="str">
        <f>'Self Assessment'!C109</f>
        <v xml:space="preserve">Material size/type and condition is verified by the operator prior to running the job. </v>
      </c>
      <c r="E13" s="90">
        <v>4</v>
      </c>
      <c r="F13" s="91">
        <f t="shared" si="2"/>
        <v>5</v>
      </c>
      <c r="G13" s="248" t="s">
        <v>860</v>
      </c>
      <c r="H13" s="94"/>
      <c r="I13" s="84"/>
      <c r="O13" s="78">
        <f t="shared" si="3"/>
        <v>4</v>
      </c>
    </row>
    <row r="14" spans="1:21" ht="84" customHeight="1" x14ac:dyDescent="0.2">
      <c r="B14" s="93" t="s">
        <v>38</v>
      </c>
      <c r="C14" s="113" t="s">
        <v>218</v>
      </c>
      <c r="D14" s="168" t="str">
        <f>'Self Assessment'!C112</f>
        <v xml:space="preserve">Material can be traced back to master coil and heat number from the mill. </v>
      </c>
      <c r="E14" s="90">
        <v>5</v>
      </c>
      <c r="F14" s="91">
        <f t="shared" si="2"/>
        <v>5</v>
      </c>
      <c r="G14" s="248" t="s">
        <v>769</v>
      </c>
      <c r="H14" s="94"/>
      <c r="I14" s="84"/>
      <c r="O14" s="78">
        <f t="shared" si="3"/>
        <v>5</v>
      </c>
    </row>
    <row r="15" spans="1:21" ht="100.5" customHeight="1" x14ac:dyDescent="0.2">
      <c r="B15" s="93" t="s">
        <v>39</v>
      </c>
      <c r="C15" s="113" t="s">
        <v>153</v>
      </c>
      <c r="D15" s="168" t="str">
        <f>'Self Assessment'!C115</f>
        <v xml:space="preserve">Each master coil is tagged and non-conforming material is segregated. </v>
      </c>
      <c r="E15" s="90">
        <v>4</v>
      </c>
      <c r="F15" s="91">
        <f t="shared" si="2"/>
        <v>5</v>
      </c>
      <c r="G15" s="248" t="s">
        <v>861</v>
      </c>
      <c r="H15" s="94"/>
      <c r="I15" s="84"/>
      <c r="O15" s="78">
        <f t="shared" si="3"/>
        <v>4</v>
      </c>
    </row>
    <row r="16" spans="1:21" ht="100.5" customHeight="1" x14ac:dyDescent="0.2">
      <c r="B16" s="93" t="s">
        <v>40</v>
      </c>
      <c r="C16" s="113" t="s">
        <v>217</v>
      </c>
      <c r="D16" s="168" t="str">
        <f>'Self Assessment'!C118</f>
        <v xml:space="preserve">An incoming inspection form is filled out at receipt and retained for two years. </v>
      </c>
      <c r="E16" s="90">
        <v>2</v>
      </c>
      <c r="F16" s="91">
        <f t="shared" si="2"/>
        <v>5</v>
      </c>
      <c r="G16" s="248" t="s">
        <v>825</v>
      </c>
      <c r="H16" s="94" t="s">
        <v>770</v>
      </c>
      <c r="I16" s="84"/>
      <c r="O16" s="78">
        <f t="shared" si="3"/>
        <v>2</v>
      </c>
    </row>
    <row r="17" spans="1:15" ht="100.5" customHeight="1" thickBot="1" x14ac:dyDescent="0.25">
      <c r="B17" s="129" t="s">
        <v>41</v>
      </c>
      <c r="C17" s="127" t="s">
        <v>276</v>
      </c>
      <c r="D17" s="165" t="str">
        <f>'Self Assessment'!C121</f>
        <v xml:space="preserve">Receiving forms are completed when material arrives. Non-conforming material can be tracked through the FIT case system. </v>
      </c>
      <c r="E17" s="90">
        <v>4</v>
      </c>
      <c r="F17" s="95">
        <f t="shared" si="2"/>
        <v>5</v>
      </c>
      <c r="G17" s="249" t="s">
        <v>862</v>
      </c>
      <c r="H17" s="96"/>
      <c r="I17" s="84"/>
      <c r="O17" s="78">
        <f t="shared" si="3"/>
        <v>4</v>
      </c>
    </row>
    <row r="18" spans="1:15" ht="13.5" thickBot="1" x14ac:dyDescent="0.25">
      <c r="B18" s="130"/>
      <c r="C18" s="131" t="str">
        <f>CONCATENATE("Rating ",E18,",  Possible ",F18," points.")</f>
        <v>Rating 23,  Possible 30 points.</v>
      </c>
      <c r="D18" s="166"/>
      <c r="E18" s="98">
        <f>SUM(E12:E17)</f>
        <v>23</v>
      </c>
      <c r="F18" s="98">
        <f>SUM(F12:F17)</f>
        <v>30</v>
      </c>
      <c r="G18" s="250"/>
      <c r="H18" s="125"/>
      <c r="I18" s="84"/>
    </row>
    <row r="19" spans="1:15" s="84" customFormat="1" ht="13.5" thickBot="1" x14ac:dyDescent="0.25">
      <c r="A19" s="99"/>
      <c r="B19" s="85">
        <v>3</v>
      </c>
      <c r="C19" s="114" t="s">
        <v>35</v>
      </c>
      <c r="D19" s="167"/>
      <c r="E19" s="86"/>
      <c r="F19" s="87"/>
      <c r="G19" s="252"/>
      <c r="H19" s="88"/>
      <c r="L19" s="232"/>
      <c r="M19" s="232"/>
      <c r="O19" s="78"/>
    </row>
    <row r="20" spans="1:15" ht="114.75" x14ac:dyDescent="0.2">
      <c r="B20" s="89" t="s">
        <v>42</v>
      </c>
      <c r="C20" s="112" t="s">
        <v>154</v>
      </c>
      <c r="D20" s="164" t="str">
        <f>'Self Assessment'!C126</f>
        <v xml:space="preserve">Operating procedures are available. </v>
      </c>
      <c r="E20" s="90">
        <v>4</v>
      </c>
      <c r="F20" s="91">
        <f t="shared" ref="F20:F25" si="4">IF(E20="N/A",0,5)</f>
        <v>5</v>
      </c>
      <c r="G20" s="248" t="s">
        <v>863</v>
      </c>
      <c r="H20" s="92"/>
      <c r="I20" s="84"/>
      <c r="O20" s="78">
        <f t="shared" ref="O20:O25" si="5">E20</f>
        <v>4</v>
      </c>
    </row>
    <row r="21" spans="1:15" ht="93.75" customHeight="1" x14ac:dyDescent="0.2">
      <c r="B21" s="93" t="s">
        <v>43</v>
      </c>
      <c r="C21" s="113" t="s">
        <v>279</v>
      </c>
      <c r="D21" s="168" t="str">
        <f>CONCATENATE('Self Assessment'!C130,". ",'Self Assessment'!C133)</f>
        <v xml:space="preserve">If the requirements are changed after the initial contract review, the part spec will be changed to reflect current conditions. . All changes made to part specs are recorded in Stelplan by date. Sales, Material Management and the analysts. The personnel will be determined by which customer it is. </v>
      </c>
      <c r="E21" s="90">
        <v>3</v>
      </c>
      <c r="F21" s="91">
        <f t="shared" si="4"/>
        <v>5</v>
      </c>
      <c r="G21" s="248" t="s">
        <v>864</v>
      </c>
      <c r="H21" s="94"/>
      <c r="I21" s="84"/>
      <c r="O21" s="78">
        <f t="shared" si="5"/>
        <v>3</v>
      </c>
    </row>
    <row r="22" spans="1:15" ht="100.5" customHeight="1" x14ac:dyDescent="0.2">
      <c r="B22" s="93" t="s">
        <v>44</v>
      </c>
      <c r="C22" s="113" t="s">
        <v>474</v>
      </c>
      <c r="D22" s="168" t="str">
        <f>'Self Assessment'!C136</f>
        <v xml:space="preserve">All coils and finished goods are tagged. If material is used or new sizes are produced, new tags are used to reflect current state. </v>
      </c>
      <c r="E22" s="90">
        <v>4</v>
      </c>
      <c r="F22" s="91">
        <f t="shared" si="4"/>
        <v>5</v>
      </c>
      <c r="G22" s="248" t="s">
        <v>771</v>
      </c>
      <c r="H22" s="94"/>
      <c r="I22" s="84"/>
      <c r="O22" s="78">
        <f t="shared" si="5"/>
        <v>4</v>
      </c>
    </row>
    <row r="23" spans="1:15" ht="100.5" customHeight="1" x14ac:dyDescent="0.2">
      <c r="B23" s="93" t="s">
        <v>45</v>
      </c>
      <c r="C23" s="113" t="s">
        <v>475</v>
      </c>
      <c r="D23" s="177"/>
      <c r="E23" s="90">
        <v>3</v>
      </c>
      <c r="F23" s="91">
        <f t="shared" si="4"/>
        <v>5</v>
      </c>
      <c r="G23" s="248" t="s">
        <v>772</v>
      </c>
      <c r="H23" s="94"/>
      <c r="I23" s="84"/>
      <c r="O23" s="78">
        <f t="shared" si="5"/>
        <v>3</v>
      </c>
    </row>
    <row r="24" spans="1:15" ht="100.5" customHeight="1" x14ac:dyDescent="0.2">
      <c r="B24" s="93" t="s">
        <v>46</v>
      </c>
      <c r="C24" s="113" t="s">
        <v>155</v>
      </c>
      <c r="D24" s="168" t="str">
        <f>'Self Assessment'!C139</f>
        <v xml:space="preserve">Traceability is maintained throughout the entire process by way of our identification tags. </v>
      </c>
      <c r="E24" s="90">
        <v>5</v>
      </c>
      <c r="F24" s="91">
        <f t="shared" si="4"/>
        <v>5</v>
      </c>
      <c r="G24" s="248" t="s">
        <v>826</v>
      </c>
      <c r="H24" s="94"/>
      <c r="I24" s="84"/>
      <c r="O24" s="78">
        <f t="shared" si="5"/>
        <v>5</v>
      </c>
    </row>
    <row r="25" spans="1:15" ht="100.5" customHeight="1" thickBot="1" x14ac:dyDescent="0.25">
      <c r="B25" s="129" t="s">
        <v>129</v>
      </c>
      <c r="C25" s="127" t="s">
        <v>277</v>
      </c>
      <c r="D25" s="165" t="str">
        <f>'Self Assessment'!C142</f>
        <v>Yes</v>
      </c>
      <c r="E25" s="90">
        <v>4</v>
      </c>
      <c r="F25" s="95">
        <f t="shared" si="4"/>
        <v>5</v>
      </c>
      <c r="G25" s="249" t="s">
        <v>865</v>
      </c>
      <c r="H25" s="96"/>
      <c r="I25" s="84"/>
      <c r="O25" s="78">
        <f t="shared" si="5"/>
        <v>4</v>
      </c>
    </row>
    <row r="26" spans="1:15" ht="15" customHeight="1" thickBot="1" x14ac:dyDescent="0.25">
      <c r="B26" s="128"/>
      <c r="C26" s="131" t="str">
        <f>CONCATENATE("Rating ",E26,",  Possible ",F26," points.")</f>
        <v>Rating 23,  Possible 30 points.</v>
      </c>
      <c r="D26" s="166"/>
      <c r="E26" s="98">
        <f>SUM(E20:E25)</f>
        <v>23</v>
      </c>
      <c r="F26" s="98">
        <f>SUM(F20:F25)</f>
        <v>30</v>
      </c>
      <c r="G26" s="250"/>
      <c r="H26" s="125"/>
      <c r="I26" s="84"/>
    </row>
    <row r="27" spans="1:15" s="84" customFormat="1" ht="13.5" thickBot="1" x14ac:dyDescent="0.25">
      <c r="A27" s="99"/>
      <c r="B27" s="85">
        <v>4</v>
      </c>
      <c r="C27" s="114" t="s">
        <v>328</v>
      </c>
      <c r="D27" s="167"/>
      <c r="E27" s="86"/>
      <c r="F27" s="87"/>
      <c r="G27" s="252"/>
      <c r="H27" s="88"/>
      <c r="L27" s="232"/>
      <c r="M27" s="232"/>
      <c r="O27" s="78"/>
    </row>
    <row r="28" spans="1:15" ht="100.5" customHeight="1" x14ac:dyDescent="0.2">
      <c r="B28" s="89" t="s">
        <v>54</v>
      </c>
      <c r="C28" s="112" t="s">
        <v>156</v>
      </c>
      <c r="D28" s="164" t="str">
        <f>'Self Assessment'!C147</f>
        <v xml:space="preserve">Final inspection is a function of the processing and is listed in the procedures for that process. </v>
      </c>
      <c r="E28" s="90">
        <v>3</v>
      </c>
      <c r="F28" s="91">
        <f t="shared" ref="F28:F33" si="6">IF(E28="N/A",0,5)</f>
        <v>5</v>
      </c>
      <c r="G28" s="248" t="s">
        <v>866</v>
      </c>
      <c r="H28" s="92"/>
      <c r="I28" s="84"/>
      <c r="O28" s="78">
        <f t="shared" ref="O28:O33" si="7">E28</f>
        <v>3</v>
      </c>
    </row>
    <row r="29" spans="1:15" ht="100.5" customHeight="1" x14ac:dyDescent="0.2">
      <c r="B29" s="93" t="s">
        <v>48</v>
      </c>
      <c r="C29" s="113" t="s">
        <v>310</v>
      </c>
      <c r="D29" s="168" t="str">
        <f>'Self Assessment'!C150</f>
        <v xml:space="preserve">Yes. </v>
      </c>
      <c r="E29" s="90">
        <v>3</v>
      </c>
      <c r="F29" s="91">
        <f t="shared" si="6"/>
        <v>5</v>
      </c>
      <c r="G29" s="248" t="s">
        <v>867</v>
      </c>
      <c r="H29" s="94"/>
      <c r="I29" s="84"/>
      <c r="O29" s="78">
        <f t="shared" si="7"/>
        <v>3</v>
      </c>
    </row>
    <row r="30" spans="1:15" ht="100.5" customHeight="1" x14ac:dyDescent="0.2">
      <c r="B30" s="93" t="s">
        <v>49</v>
      </c>
      <c r="C30" s="113" t="s">
        <v>157</v>
      </c>
      <c r="D30" s="168" t="str">
        <f>'Self Assessment'!C153</f>
        <v xml:space="preserve">Test records are kept for processed material. </v>
      </c>
      <c r="E30" s="90">
        <v>3</v>
      </c>
      <c r="F30" s="91">
        <f t="shared" si="6"/>
        <v>5</v>
      </c>
      <c r="G30" s="248" t="s">
        <v>868</v>
      </c>
      <c r="H30" s="94"/>
      <c r="I30" s="84"/>
      <c r="O30" s="78">
        <f t="shared" si="7"/>
        <v>3</v>
      </c>
    </row>
    <row r="31" spans="1:15" ht="100.5" customHeight="1" x14ac:dyDescent="0.2">
      <c r="B31" s="93" t="s">
        <v>50</v>
      </c>
      <c r="C31" s="113" t="s">
        <v>213</v>
      </c>
      <c r="D31" s="168" t="str">
        <f>'Self Assessment'!C156</f>
        <v xml:space="preserve">Finished products are inspected during production. </v>
      </c>
      <c r="E31" s="90">
        <v>3</v>
      </c>
      <c r="F31" s="91">
        <f t="shared" si="6"/>
        <v>5</v>
      </c>
      <c r="G31" s="248" t="s">
        <v>869</v>
      </c>
      <c r="H31" s="94"/>
      <c r="I31" s="84"/>
      <c r="O31" s="78">
        <f t="shared" si="7"/>
        <v>3</v>
      </c>
    </row>
    <row r="32" spans="1:15" ht="100.5" customHeight="1" x14ac:dyDescent="0.2">
      <c r="B32" s="93" t="s">
        <v>51</v>
      </c>
      <c r="C32" s="113" t="s">
        <v>278</v>
      </c>
      <c r="D32" s="168" t="str">
        <f>'Self Assessment'!C159</f>
        <v xml:space="preserve">Sampling frequencies determined by operating procedure. Frequency was determined by history. </v>
      </c>
      <c r="E32" s="90">
        <v>3</v>
      </c>
      <c r="F32" s="91">
        <f t="shared" si="6"/>
        <v>5</v>
      </c>
      <c r="G32" s="248" t="s">
        <v>870</v>
      </c>
      <c r="H32" s="94"/>
      <c r="I32" s="84"/>
      <c r="O32" s="78">
        <f t="shared" si="7"/>
        <v>3</v>
      </c>
    </row>
    <row r="33" spans="1:15" ht="100.5" customHeight="1" thickBot="1" x14ac:dyDescent="0.25">
      <c r="B33" s="129" t="s">
        <v>128</v>
      </c>
      <c r="C33" s="127" t="s">
        <v>158</v>
      </c>
      <c r="D33" s="165" t="str">
        <f>'Self Assessment'!C162</f>
        <v xml:space="preserve">Operators inspect material to meet specifications and visual inspection is performed throughout production. </v>
      </c>
      <c r="E33" s="90">
        <v>3</v>
      </c>
      <c r="F33" s="95">
        <f t="shared" si="6"/>
        <v>5</v>
      </c>
      <c r="G33" s="249" t="s">
        <v>773</v>
      </c>
      <c r="H33" s="96"/>
      <c r="I33" s="84"/>
      <c r="O33" s="78">
        <f t="shared" si="7"/>
        <v>3</v>
      </c>
    </row>
    <row r="34" spans="1:15" ht="13.5" thickBot="1" x14ac:dyDescent="0.25">
      <c r="B34" s="128"/>
      <c r="C34" s="131" t="str">
        <f>CONCATENATE("Rating ",E34,",  Possible ",F34," points.")</f>
        <v>Rating 18,  Possible 30 points.</v>
      </c>
      <c r="D34" s="166"/>
      <c r="E34" s="98">
        <f>SUM(E28:E33)</f>
        <v>18</v>
      </c>
      <c r="F34" s="98">
        <f>SUM(F28:F33)</f>
        <v>30</v>
      </c>
      <c r="G34" s="250"/>
      <c r="H34" s="125"/>
      <c r="I34" s="84"/>
    </row>
    <row r="35" spans="1:15" s="84" customFormat="1" ht="13.5" thickBot="1" x14ac:dyDescent="0.25">
      <c r="A35" s="99"/>
      <c r="B35" s="85">
        <v>5</v>
      </c>
      <c r="C35" s="114" t="s">
        <v>47</v>
      </c>
      <c r="D35" s="163"/>
      <c r="E35" s="86"/>
      <c r="F35" s="87"/>
      <c r="G35" s="252"/>
      <c r="H35" s="88"/>
      <c r="L35" s="232"/>
      <c r="M35" s="232"/>
      <c r="O35" s="78"/>
    </row>
    <row r="36" spans="1:15" ht="100.5" customHeight="1" x14ac:dyDescent="0.2">
      <c r="B36" s="103" t="s">
        <v>53</v>
      </c>
      <c r="C36" s="112" t="s">
        <v>159</v>
      </c>
      <c r="D36" s="164" t="str">
        <f>'Self Assessment'!C167</f>
        <v xml:space="preserve">Finished product is packaged according to customer specifications, stored on our floor and protected during shipment. </v>
      </c>
      <c r="E36" s="90">
        <v>4</v>
      </c>
      <c r="F36" s="91">
        <f t="shared" ref="F36:F41" si="8">IF(E36="N/A",0,5)</f>
        <v>5</v>
      </c>
      <c r="G36" s="248" t="s">
        <v>871</v>
      </c>
      <c r="H36" s="92"/>
      <c r="I36" s="84"/>
      <c r="O36" s="78">
        <f t="shared" ref="O36:O41" si="9">E36</f>
        <v>4</v>
      </c>
    </row>
    <row r="37" spans="1:15" ht="100.5" customHeight="1" x14ac:dyDescent="0.2">
      <c r="B37" s="97" t="s">
        <v>55</v>
      </c>
      <c r="C37" s="113" t="s">
        <v>281</v>
      </c>
      <c r="D37" s="168" t="str">
        <f>'Self Assessment'!C170</f>
        <v xml:space="preserve">Finished product is packaged according to individual customer specifications. </v>
      </c>
      <c r="E37" s="90">
        <v>4</v>
      </c>
      <c r="F37" s="91">
        <f t="shared" si="8"/>
        <v>5</v>
      </c>
      <c r="G37" s="248" t="s">
        <v>774</v>
      </c>
      <c r="H37" s="94"/>
      <c r="I37" s="84"/>
      <c r="O37" s="78">
        <f t="shared" si="9"/>
        <v>4</v>
      </c>
    </row>
    <row r="38" spans="1:15" ht="100.5" customHeight="1" x14ac:dyDescent="0.2">
      <c r="B38" s="97" t="s">
        <v>56</v>
      </c>
      <c r="C38" s="113" t="s">
        <v>476</v>
      </c>
      <c r="D38" s="177"/>
      <c r="E38" s="90">
        <v>4</v>
      </c>
      <c r="F38" s="91">
        <f t="shared" si="8"/>
        <v>5</v>
      </c>
      <c r="G38" s="248" t="s">
        <v>872</v>
      </c>
      <c r="H38" s="94"/>
      <c r="I38" s="84"/>
      <c r="O38" s="78">
        <f t="shared" si="9"/>
        <v>4</v>
      </c>
    </row>
    <row r="39" spans="1:15" ht="100.5" customHeight="1" x14ac:dyDescent="0.2">
      <c r="B39" s="97" t="s">
        <v>57</v>
      </c>
      <c r="C39" s="113" t="s">
        <v>477</v>
      </c>
      <c r="D39" s="168" t="str">
        <f>'Self Assessment'!C173</f>
        <v xml:space="preserve">Product is packaged immediately following production. Rejected material is segregated from finished product. </v>
      </c>
      <c r="E39" s="90">
        <v>4</v>
      </c>
      <c r="F39" s="91">
        <f t="shared" si="8"/>
        <v>5</v>
      </c>
      <c r="G39" s="248" t="s">
        <v>775</v>
      </c>
      <c r="H39" s="94"/>
      <c r="I39" s="84"/>
      <c r="O39" s="78">
        <f t="shared" si="9"/>
        <v>4</v>
      </c>
    </row>
    <row r="40" spans="1:15" ht="100.5" customHeight="1" x14ac:dyDescent="0.2">
      <c r="B40" s="97" t="s">
        <v>58</v>
      </c>
      <c r="C40" s="113" t="s">
        <v>209</v>
      </c>
      <c r="D40" s="177"/>
      <c r="E40" s="90">
        <v>4</v>
      </c>
      <c r="F40" s="91">
        <f t="shared" si="8"/>
        <v>5</v>
      </c>
      <c r="G40" s="248" t="s">
        <v>830</v>
      </c>
      <c r="H40" s="94"/>
      <c r="I40" s="84"/>
      <c r="O40" s="78">
        <f t="shared" si="9"/>
        <v>4</v>
      </c>
    </row>
    <row r="41" spans="1:15" ht="100.5" customHeight="1" thickBot="1" x14ac:dyDescent="0.25">
      <c r="B41" s="126" t="s">
        <v>59</v>
      </c>
      <c r="C41" s="127" t="s">
        <v>478</v>
      </c>
      <c r="D41" s="165" t="str">
        <f>'Self Assessment'!C176</f>
        <v xml:space="preserve">Quality does have the ability to stop the release of product. </v>
      </c>
      <c r="E41" s="90">
        <v>3</v>
      </c>
      <c r="F41" s="95">
        <f t="shared" si="8"/>
        <v>5</v>
      </c>
      <c r="G41" s="249" t="s">
        <v>873</v>
      </c>
      <c r="H41" s="96"/>
      <c r="I41" s="84"/>
      <c r="O41" s="78">
        <f t="shared" si="9"/>
        <v>3</v>
      </c>
    </row>
    <row r="42" spans="1:15" ht="13.5" thickBot="1" x14ac:dyDescent="0.25">
      <c r="B42" s="128"/>
      <c r="C42" s="131" t="str">
        <f>CONCATENATE("Rating ",E42,",  Possible ",F42," points.")</f>
        <v>Rating 23,  Possible 30 points.</v>
      </c>
      <c r="D42" s="166"/>
      <c r="E42" s="98">
        <f>SUM(E36:E41)</f>
        <v>23</v>
      </c>
      <c r="F42" s="98">
        <f>SUM(F36:F41)</f>
        <v>30</v>
      </c>
      <c r="G42" s="250"/>
      <c r="H42" s="125"/>
      <c r="I42" s="84"/>
    </row>
    <row r="43" spans="1:15" s="84" customFormat="1" ht="13.5" thickBot="1" x14ac:dyDescent="0.25">
      <c r="A43" s="99"/>
      <c r="B43" s="85">
        <v>6</v>
      </c>
      <c r="C43" s="111" t="s">
        <v>52</v>
      </c>
      <c r="D43" s="167"/>
      <c r="E43" s="86"/>
      <c r="F43" s="87"/>
      <c r="G43" s="252"/>
      <c r="H43" s="88"/>
      <c r="L43" s="232"/>
      <c r="M43" s="232"/>
      <c r="O43" s="78"/>
    </row>
    <row r="44" spans="1:15" ht="100.5" customHeight="1" x14ac:dyDescent="0.2">
      <c r="B44" s="103" t="s">
        <v>61</v>
      </c>
      <c r="C44" s="112" t="s">
        <v>212</v>
      </c>
      <c r="D44" s="176"/>
      <c r="E44" s="90">
        <v>4</v>
      </c>
      <c r="F44" s="91">
        <f t="shared" ref="F44:F49" si="10">IF(E44="N/A",0,5)</f>
        <v>5</v>
      </c>
      <c r="G44" s="248" t="s">
        <v>776</v>
      </c>
      <c r="H44" s="92"/>
      <c r="I44" s="84"/>
      <c r="O44" s="78">
        <f t="shared" ref="O44:O57" si="11">E44</f>
        <v>4</v>
      </c>
    </row>
    <row r="45" spans="1:15" ht="100.5" customHeight="1" x14ac:dyDescent="0.2">
      <c r="B45" s="97" t="s">
        <v>62</v>
      </c>
      <c r="C45" s="113" t="s">
        <v>210</v>
      </c>
      <c r="D45" s="168" t="str">
        <f>'Self Assessment'!C181</f>
        <v xml:space="preserve">There is a preventative maintenance plan in place. Machines are inspected monthly. The leveler is rebuilt every two years. </v>
      </c>
      <c r="E45" s="90">
        <v>5</v>
      </c>
      <c r="F45" s="91">
        <f t="shared" si="10"/>
        <v>5</v>
      </c>
      <c r="G45" s="248" t="s">
        <v>777</v>
      </c>
      <c r="H45" s="94"/>
      <c r="I45" s="84"/>
      <c r="O45" s="78">
        <f t="shared" si="11"/>
        <v>5</v>
      </c>
    </row>
    <row r="46" spans="1:15" ht="100.5" customHeight="1" x14ac:dyDescent="0.2">
      <c r="B46" s="97" t="s">
        <v>63</v>
      </c>
      <c r="C46" s="113" t="s">
        <v>342</v>
      </c>
      <c r="D46" s="168" t="str">
        <f>CONCATENATE('Self Assessment'!C184,". ",'Self Assessment'!C188)</f>
        <v xml:space="preserve">A calibration system is in place on measuring devices. . Required intervals are established for measuring devices. Equipment that does not meet standards is removed from service. </v>
      </c>
      <c r="E46" s="90">
        <v>2</v>
      </c>
      <c r="F46" s="91">
        <f t="shared" si="10"/>
        <v>5</v>
      </c>
      <c r="G46" s="248" t="s">
        <v>778</v>
      </c>
      <c r="H46" s="94" t="s">
        <v>770</v>
      </c>
      <c r="I46" s="84"/>
      <c r="O46" s="78">
        <f t="shared" si="11"/>
        <v>2</v>
      </c>
    </row>
    <row r="47" spans="1:15" ht="100.5" customHeight="1" x14ac:dyDescent="0.2">
      <c r="B47" s="97" t="s">
        <v>64</v>
      </c>
      <c r="C47" s="113" t="s">
        <v>295</v>
      </c>
      <c r="D47" s="168" t="str">
        <f>'Self Assessment'!C192</f>
        <v>Yes, calibration status is listed on the device.</v>
      </c>
      <c r="E47" s="90">
        <v>3</v>
      </c>
      <c r="F47" s="91">
        <f t="shared" si="10"/>
        <v>5</v>
      </c>
      <c r="G47" s="248" t="s">
        <v>874</v>
      </c>
      <c r="H47" s="94"/>
      <c r="I47" s="84"/>
      <c r="O47" s="78">
        <f t="shared" si="11"/>
        <v>3</v>
      </c>
    </row>
    <row r="48" spans="1:15" ht="100.5" customHeight="1" x14ac:dyDescent="0.2">
      <c r="B48" s="97" t="s">
        <v>65</v>
      </c>
      <c r="C48" s="113" t="s">
        <v>479</v>
      </c>
      <c r="D48" s="168" t="str">
        <f>CONCATENATE('Self Assessment'!C195,". ",'Self Assessment'!C198)</f>
        <v xml:space="preserve">Yes.. Yes, internal requirements. </v>
      </c>
      <c r="E48" s="90">
        <v>3</v>
      </c>
      <c r="F48" s="91">
        <f t="shared" si="10"/>
        <v>5</v>
      </c>
      <c r="G48" s="248" t="s">
        <v>875</v>
      </c>
      <c r="H48" s="94"/>
      <c r="I48" s="84"/>
      <c r="O48" s="78">
        <f t="shared" si="11"/>
        <v>3</v>
      </c>
    </row>
    <row r="49" spans="1:15" ht="100.5" customHeight="1" thickBot="1" x14ac:dyDescent="0.25">
      <c r="B49" s="126" t="s">
        <v>66</v>
      </c>
      <c r="C49" s="306" t="s">
        <v>604</v>
      </c>
      <c r="D49" s="165" t="str">
        <f>'Self Assessment'!C201</f>
        <v xml:space="preserve">No. Can be completed upon customer requests. </v>
      </c>
      <c r="E49" s="90">
        <v>3</v>
      </c>
      <c r="F49" s="95">
        <f t="shared" si="10"/>
        <v>5</v>
      </c>
      <c r="G49" s="249" t="s">
        <v>779</v>
      </c>
      <c r="H49" s="96"/>
      <c r="I49" s="84"/>
      <c r="O49" s="78">
        <f t="shared" si="11"/>
        <v>3</v>
      </c>
    </row>
    <row r="50" spans="1:15" ht="13.5" thickBot="1" x14ac:dyDescent="0.25">
      <c r="B50" s="130"/>
      <c r="C50" s="131" t="str">
        <f>CONCATENATE("Rating ",E50,",  Possible ",F50," points.")</f>
        <v>Rating 20,  Possible 30 points.</v>
      </c>
      <c r="D50" s="166"/>
      <c r="E50" s="98">
        <f>SUM(E44:E49)</f>
        <v>20</v>
      </c>
      <c r="F50" s="98">
        <f>SUM(F44:F49)</f>
        <v>30</v>
      </c>
      <c r="G50" s="250"/>
      <c r="H50" s="125"/>
      <c r="I50" s="84"/>
    </row>
    <row r="51" spans="1:15" s="84" customFormat="1" ht="13.5" thickBot="1" x14ac:dyDescent="0.25">
      <c r="B51" s="85">
        <v>7</v>
      </c>
      <c r="C51" s="114" t="s">
        <v>60</v>
      </c>
      <c r="D51" s="167"/>
      <c r="E51" s="86"/>
      <c r="F51" s="87"/>
      <c r="G51" s="252"/>
      <c r="H51" s="88"/>
      <c r="L51" s="232"/>
      <c r="M51" s="232"/>
      <c r="O51" s="78"/>
    </row>
    <row r="52" spans="1:15" ht="100.5" customHeight="1" x14ac:dyDescent="0.2">
      <c r="B52" s="103" t="s">
        <v>68</v>
      </c>
      <c r="C52" s="112" t="s">
        <v>346</v>
      </c>
      <c r="D52" s="164" t="str">
        <f>CONCATENATE('Self Assessment'!C206,". ",'Self Assessment'!C209)</f>
        <v xml:space="preserve">The non-conforming material is segregated from finished product physically and virtually. . The quality representative for that location initiates the path forward for non-conforming material. </v>
      </c>
      <c r="E52" s="90">
        <v>4</v>
      </c>
      <c r="F52" s="91">
        <f t="shared" ref="F52:F57" si="12">IF(E52="N/A",0,5)</f>
        <v>5</v>
      </c>
      <c r="G52" s="248" t="s">
        <v>827</v>
      </c>
      <c r="H52" s="92"/>
      <c r="I52" s="84"/>
      <c r="O52" s="78">
        <f t="shared" si="11"/>
        <v>4</v>
      </c>
    </row>
    <row r="53" spans="1:15" ht="127.5" x14ac:dyDescent="0.2">
      <c r="B53" s="97" t="s">
        <v>69</v>
      </c>
      <c r="C53" s="113" t="s">
        <v>347</v>
      </c>
      <c r="D53" s="168" t="str">
        <f>'Self Assessment'!C212</f>
        <v xml:space="preserve">Corrective actions can be initiated by the quality department for recurring defects or by customer request. </v>
      </c>
      <c r="E53" s="90">
        <v>3</v>
      </c>
      <c r="F53" s="91">
        <f t="shared" si="12"/>
        <v>5</v>
      </c>
      <c r="G53" s="248" t="s">
        <v>828</v>
      </c>
      <c r="H53" s="94"/>
      <c r="I53" s="84"/>
      <c r="O53" s="78">
        <f t="shared" si="11"/>
        <v>3</v>
      </c>
    </row>
    <row r="54" spans="1:15" ht="84.75" customHeight="1" x14ac:dyDescent="0.2">
      <c r="B54" s="97" t="s">
        <v>70</v>
      </c>
      <c r="C54" s="113" t="s">
        <v>348</v>
      </c>
      <c r="D54" s="169" t="str">
        <f>'Self Assessment'!C216</f>
        <v xml:space="preserve">Reject areas are established for non-conforming material. Some non-conforming material is virtually segregated by way of the product identification tag. </v>
      </c>
      <c r="E54" s="90">
        <v>4</v>
      </c>
      <c r="F54" s="91">
        <f t="shared" si="12"/>
        <v>5</v>
      </c>
      <c r="G54" s="248" t="s">
        <v>876</v>
      </c>
      <c r="H54" s="94"/>
      <c r="I54" s="84"/>
      <c r="O54" s="78">
        <f t="shared" si="11"/>
        <v>4</v>
      </c>
    </row>
    <row r="55" spans="1:15" ht="100.5" customHeight="1" x14ac:dyDescent="0.2">
      <c r="B55" s="97" t="s">
        <v>71</v>
      </c>
      <c r="C55" s="113" t="s">
        <v>480</v>
      </c>
      <c r="D55" s="168" t="str">
        <f>'Self Assessment'!C220</f>
        <v xml:space="preserve">Non-conforming material is tracked using DPPM and dollars. Charts are used to display this information. </v>
      </c>
      <c r="E55" s="90">
        <v>4</v>
      </c>
      <c r="F55" s="91">
        <f t="shared" si="12"/>
        <v>5</v>
      </c>
      <c r="G55" s="248" t="s">
        <v>780</v>
      </c>
      <c r="H55" s="94"/>
      <c r="I55" s="84"/>
      <c r="O55" s="78">
        <f t="shared" si="11"/>
        <v>4</v>
      </c>
    </row>
    <row r="56" spans="1:15" ht="96" customHeight="1" x14ac:dyDescent="0.2">
      <c r="B56" s="97" t="s">
        <v>72</v>
      </c>
      <c r="C56" s="113" t="s">
        <v>296</v>
      </c>
      <c r="D56" s="176"/>
      <c r="E56" s="90">
        <v>3</v>
      </c>
      <c r="F56" s="91">
        <f t="shared" si="12"/>
        <v>5</v>
      </c>
      <c r="G56" s="248" t="s">
        <v>781</v>
      </c>
      <c r="H56" s="94"/>
      <c r="I56" s="84"/>
      <c r="O56" s="78">
        <f t="shared" si="11"/>
        <v>3</v>
      </c>
    </row>
    <row r="57" spans="1:15" ht="100.5" customHeight="1" thickBot="1" x14ac:dyDescent="0.25">
      <c r="B57" s="126" t="s">
        <v>73</v>
      </c>
      <c r="C57" s="127" t="s">
        <v>297</v>
      </c>
      <c r="D57" s="165" t="str">
        <f>'Self Assessment'!C223</f>
        <v xml:space="preserve">No, non-conforming material is delivered to a customer unless a deviation request form has been filled out and accepted by the customer. </v>
      </c>
      <c r="E57" s="90">
        <v>3</v>
      </c>
      <c r="F57" s="95">
        <f t="shared" si="12"/>
        <v>5</v>
      </c>
      <c r="G57" s="249" t="s">
        <v>782</v>
      </c>
      <c r="H57" s="96"/>
      <c r="I57" s="84"/>
      <c r="O57" s="78">
        <f t="shared" si="11"/>
        <v>3</v>
      </c>
    </row>
    <row r="58" spans="1:15" ht="13.5" thickBot="1" x14ac:dyDescent="0.25">
      <c r="B58" s="130"/>
      <c r="C58" s="131" t="str">
        <f>CONCATENATE("Rating ",E58,",  Possible ",F58," points.")</f>
        <v>Rating 21,  Possible 30 points.</v>
      </c>
      <c r="D58" s="166"/>
      <c r="E58" s="98">
        <f>SUM(E52:E57)</f>
        <v>21</v>
      </c>
      <c r="F58" s="98">
        <f>SUM(F52:F57)</f>
        <v>30</v>
      </c>
      <c r="G58" s="250"/>
      <c r="H58" s="125"/>
      <c r="I58" s="84"/>
    </row>
    <row r="59" spans="1:15" s="84" customFormat="1" ht="13.5" thickBot="1" x14ac:dyDescent="0.25">
      <c r="A59" s="99"/>
      <c r="B59" s="85">
        <v>8</v>
      </c>
      <c r="C59" s="114" t="s">
        <v>150</v>
      </c>
      <c r="D59" s="167"/>
      <c r="E59" s="86"/>
      <c r="F59" s="87"/>
      <c r="G59" s="252"/>
      <c r="H59" s="88"/>
      <c r="L59" s="232"/>
      <c r="M59" s="232"/>
      <c r="O59" s="78"/>
    </row>
    <row r="60" spans="1:15" ht="100.5" customHeight="1" x14ac:dyDescent="0.2">
      <c r="B60" s="103" t="s">
        <v>334</v>
      </c>
      <c r="C60" s="112" t="s">
        <v>299</v>
      </c>
      <c r="D60" s="164" t="str">
        <f>'Self Assessment'!C229</f>
        <v xml:space="preserve">There is a system in place to control documents and it does include revision control. </v>
      </c>
      <c r="E60" s="90">
        <v>4</v>
      </c>
      <c r="F60" s="91">
        <f t="shared" ref="F60:F65" si="13">IF(E60="N/A",0,5)</f>
        <v>5</v>
      </c>
      <c r="G60" s="248" t="s">
        <v>783</v>
      </c>
      <c r="H60" s="92"/>
      <c r="I60" s="84"/>
      <c r="O60" s="78">
        <f t="shared" ref="O60:O73" si="14">E60</f>
        <v>4</v>
      </c>
    </row>
    <row r="61" spans="1:15" ht="100.5" customHeight="1" x14ac:dyDescent="0.2">
      <c r="B61" s="97" t="s">
        <v>335</v>
      </c>
      <c r="C61" s="293" t="s">
        <v>606</v>
      </c>
      <c r="D61" s="177"/>
      <c r="E61" s="90">
        <v>3</v>
      </c>
      <c r="F61" s="91">
        <f t="shared" si="13"/>
        <v>5</v>
      </c>
      <c r="G61" s="248" t="s">
        <v>877</v>
      </c>
      <c r="H61" s="94"/>
      <c r="I61" s="84"/>
      <c r="O61" s="78">
        <f t="shared" si="14"/>
        <v>3</v>
      </c>
    </row>
    <row r="62" spans="1:15" ht="100.5" customHeight="1" x14ac:dyDescent="0.2">
      <c r="B62" s="97" t="s">
        <v>336</v>
      </c>
      <c r="C62" s="292" t="s">
        <v>605</v>
      </c>
      <c r="D62" s="168" t="str">
        <f>CONCATENATE('Self Assessment'!C232,". ",'Self Assessment'!C235,". ")</f>
        <v xml:space="preserve">Obsolete documents are no longer available for use on the Quality Intranet. . Yes, electronic documents are backed up in a cloud based system. Hard copies are retained based on a retention time. . </v>
      </c>
      <c r="E62" s="90">
        <v>4</v>
      </c>
      <c r="F62" s="91">
        <f t="shared" si="13"/>
        <v>5</v>
      </c>
      <c r="G62" s="248" t="s">
        <v>784</v>
      </c>
      <c r="H62" s="94"/>
      <c r="I62" s="84"/>
      <c r="O62" s="78">
        <f t="shared" si="14"/>
        <v>4</v>
      </c>
    </row>
    <row r="63" spans="1:15" ht="100.5" customHeight="1" x14ac:dyDescent="0.2">
      <c r="B63" s="97" t="s">
        <v>337</v>
      </c>
      <c r="C63" s="113" t="s">
        <v>298</v>
      </c>
      <c r="D63" s="177"/>
      <c r="E63" s="90">
        <v>2</v>
      </c>
      <c r="F63" s="91">
        <f t="shared" si="13"/>
        <v>5</v>
      </c>
      <c r="G63" s="248" t="s">
        <v>878</v>
      </c>
      <c r="H63" s="337" t="s">
        <v>785</v>
      </c>
      <c r="I63" s="84"/>
      <c r="O63" s="78">
        <f t="shared" si="14"/>
        <v>2</v>
      </c>
    </row>
    <row r="64" spans="1:15" ht="100.5" customHeight="1" x14ac:dyDescent="0.2">
      <c r="B64" s="97" t="s">
        <v>338</v>
      </c>
      <c r="C64" s="112" t="s">
        <v>359</v>
      </c>
      <c r="D64" s="168" t="str">
        <f>CONCATENATE('Self Assessment'!C238,". ",'Self Assessment'!C241,". ",'Self Assessment'!C244)</f>
        <v xml:space="preserve">Yes, all records and documents are stored in original form. . Some records are stored electronically and others are stored in hard copy form. . Retention time varies from document to document. </v>
      </c>
      <c r="E64" s="90">
        <v>3</v>
      </c>
      <c r="F64" s="91">
        <f t="shared" si="13"/>
        <v>5</v>
      </c>
      <c r="G64" s="248" t="s">
        <v>786</v>
      </c>
      <c r="H64" s="94"/>
      <c r="I64" s="84"/>
      <c r="O64" s="78">
        <f t="shared" si="14"/>
        <v>3</v>
      </c>
    </row>
    <row r="65" spans="1:15" ht="100.5" customHeight="1" thickBot="1" x14ac:dyDescent="0.25">
      <c r="B65" s="126" t="s">
        <v>339</v>
      </c>
      <c r="C65" s="127" t="s">
        <v>352</v>
      </c>
      <c r="D65" s="165" t="str">
        <f>'Self Assessment'!C248</f>
        <v xml:space="preserve">Part specs are kept up to date and checked against incoming PO's. </v>
      </c>
      <c r="E65" s="90">
        <v>3</v>
      </c>
      <c r="F65" s="95">
        <f t="shared" si="13"/>
        <v>5</v>
      </c>
      <c r="G65" s="249" t="s">
        <v>787</v>
      </c>
      <c r="H65" s="96"/>
      <c r="I65" s="84"/>
      <c r="O65" s="78">
        <f t="shared" si="14"/>
        <v>3</v>
      </c>
    </row>
    <row r="66" spans="1:15" ht="13.5" thickBot="1" x14ac:dyDescent="0.25">
      <c r="B66" s="128"/>
      <c r="C66" s="131" t="str">
        <f>CONCATENATE("Rating ",E66,",  Possible ",F66," points.")</f>
        <v>Rating 19,  Possible 30 points.</v>
      </c>
      <c r="D66" s="166"/>
      <c r="E66" s="98">
        <f>SUM(E60:E65)</f>
        <v>19</v>
      </c>
      <c r="F66" s="98">
        <f>SUM(F60:F65)</f>
        <v>30</v>
      </c>
      <c r="G66" s="250"/>
      <c r="H66" s="125"/>
      <c r="I66" s="84"/>
      <c r="O66" s="78">
        <f t="shared" si="14"/>
        <v>19</v>
      </c>
    </row>
    <row r="67" spans="1:15" s="84" customFormat="1" ht="13.5" thickBot="1" x14ac:dyDescent="0.25">
      <c r="B67" s="85">
        <v>9</v>
      </c>
      <c r="C67" s="114" t="s">
        <v>151</v>
      </c>
      <c r="D67" s="167"/>
      <c r="E67" s="86"/>
      <c r="F67" s="87"/>
      <c r="G67" s="252"/>
      <c r="H67" s="88"/>
      <c r="L67" s="232"/>
      <c r="M67" s="232"/>
      <c r="O67" s="78">
        <f t="shared" si="14"/>
        <v>0</v>
      </c>
    </row>
    <row r="68" spans="1:15" ht="100.5" customHeight="1" x14ac:dyDescent="0.2">
      <c r="B68" s="103" t="s">
        <v>75</v>
      </c>
      <c r="C68" s="113" t="s">
        <v>356</v>
      </c>
      <c r="D68" s="178" t="str">
        <f>CONCATENATE('Self Assessment'!C253,". ",'Self Assessment'!C256)</f>
        <v xml:space="preserve">Production planners are responsible to scheduling production. . Daily production meetings are held to examine the daily schedule. </v>
      </c>
      <c r="E68" s="90">
        <v>3</v>
      </c>
      <c r="F68" s="91">
        <f t="shared" ref="F68:F73" si="15">IF(E68="N/A",0,5)</f>
        <v>5</v>
      </c>
      <c r="G68" s="248" t="s">
        <v>879</v>
      </c>
      <c r="H68" s="92"/>
      <c r="I68" s="84"/>
      <c r="O68" s="78">
        <f t="shared" si="14"/>
        <v>3</v>
      </c>
    </row>
    <row r="69" spans="1:15" ht="100.5" customHeight="1" x14ac:dyDescent="0.2">
      <c r="B69" s="97" t="s">
        <v>76</v>
      </c>
      <c r="C69" s="113" t="s">
        <v>481</v>
      </c>
      <c r="D69" s="168" t="str">
        <f>'Self Assessment'!C259</f>
        <v xml:space="preserve">The sales department is responsible to review lead time obligations with Lincoln. These are reviewed daily during the production meetings. </v>
      </c>
      <c r="E69" s="90">
        <v>3</v>
      </c>
      <c r="F69" s="91">
        <f t="shared" si="15"/>
        <v>5</v>
      </c>
      <c r="G69" s="248" t="s">
        <v>788</v>
      </c>
      <c r="H69" s="94"/>
      <c r="I69" s="84"/>
      <c r="O69" s="78">
        <f t="shared" si="14"/>
        <v>3</v>
      </c>
    </row>
    <row r="70" spans="1:15" ht="100.5" customHeight="1" x14ac:dyDescent="0.2">
      <c r="B70" s="97" t="s">
        <v>77</v>
      </c>
      <c r="C70" s="113" t="s">
        <v>360</v>
      </c>
      <c r="D70" s="168" t="str">
        <f>'Self Assessment'!C263</f>
        <v xml:space="preserve">All new parts are modelled and reviewed during an interdivision conference call. </v>
      </c>
      <c r="E70" s="90">
        <v>3</v>
      </c>
      <c r="F70" s="91">
        <f t="shared" si="15"/>
        <v>5</v>
      </c>
      <c r="G70" s="248" t="s">
        <v>789</v>
      </c>
      <c r="H70" s="94"/>
      <c r="I70" s="84"/>
      <c r="O70" s="78">
        <f t="shared" si="14"/>
        <v>3</v>
      </c>
    </row>
    <row r="71" spans="1:15" ht="100.5" customHeight="1" x14ac:dyDescent="0.2">
      <c r="B71" s="97" t="s">
        <v>78</v>
      </c>
      <c r="C71" s="115" t="s">
        <v>361</v>
      </c>
      <c r="D71" s="170" t="str">
        <f>'Self Assessment'!C267</f>
        <v xml:space="preserve">Yes, training matrix for new hires. All employees are reviewed yearly for competence in their position. </v>
      </c>
      <c r="E71" s="90">
        <v>3</v>
      </c>
      <c r="F71" s="91">
        <f t="shared" si="15"/>
        <v>5</v>
      </c>
      <c r="G71" s="248" t="s">
        <v>790</v>
      </c>
      <c r="H71" s="94"/>
      <c r="I71" s="84"/>
      <c r="O71" s="78">
        <f t="shared" si="14"/>
        <v>3</v>
      </c>
    </row>
    <row r="72" spans="1:15" ht="100.5" customHeight="1" x14ac:dyDescent="0.2">
      <c r="B72" s="97" t="s">
        <v>79</v>
      </c>
      <c r="C72" s="115" t="s">
        <v>311</v>
      </c>
      <c r="D72" s="170" t="str">
        <f>'Self Assessment'!C270</f>
        <v xml:space="preserve">Jemison does have job descriptions and training is recorded and there are yearly evaluations for job proficiency. </v>
      </c>
      <c r="E72" s="90">
        <v>5</v>
      </c>
      <c r="F72" s="91">
        <f t="shared" si="15"/>
        <v>5</v>
      </c>
      <c r="G72" s="248" t="s">
        <v>791</v>
      </c>
      <c r="H72" s="94"/>
      <c r="I72" s="84"/>
      <c r="O72" s="78">
        <f t="shared" si="14"/>
        <v>5</v>
      </c>
    </row>
    <row r="73" spans="1:15" ht="100.5" customHeight="1" thickBot="1" x14ac:dyDescent="0.25">
      <c r="B73" s="126" t="s">
        <v>80</v>
      </c>
      <c r="C73" s="335" t="s">
        <v>301</v>
      </c>
      <c r="D73" s="171" t="str">
        <f>'Self Assessment'!C273</f>
        <v xml:space="preserve">Yes, there are training matrices. On the job training is documented and filed. </v>
      </c>
      <c r="E73" s="90">
        <v>2</v>
      </c>
      <c r="F73" s="95">
        <f t="shared" si="15"/>
        <v>5</v>
      </c>
      <c r="G73" s="249" t="s">
        <v>880</v>
      </c>
      <c r="H73" s="96" t="s">
        <v>770</v>
      </c>
      <c r="I73" s="84"/>
      <c r="O73" s="78">
        <f t="shared" si="14"/>
        <v>2</v>
      </c>
    </row>
    <row r="74" spans="1:15" ht="13.5" thickBot="1" x14ac:dyDescent="0.25">
      <c r="B74" s="128"/>
      <c r="C74" s="131" t="str">
        <f>CONCATENATE("Rating ",E74,",  Possible ",F74," points.")</f>
        <v>Rating 19,  Possible 30 points.</v>
      </c>
      <c r="D74" s="172"/>
      <c r="E74" s="98">
        <f>SUM(E68:E73)</f>
        <v>19</v>
      </c>
      <c r="F74" s="98">
        <f>SUM(F68:F73)</f>
        <v>30</v>
      </c>
      <c r="G74" s="250"/>
      <c r="H74" s="125"/>
      <c r="I74" s="84"/>
    </row>
    <row r="75" spans="1:15" s="84" customFormat="1" ht="13.5" thickBot="1" x14ac:dyDescent="0.25">
      <c r="A75" s="99"/>
      <c r="B75" s="85">
        <v>10</v>
      </c>
      <c r="C75" s="114" t="s">
        <v>81</v>
      </c>
      <c r="D75" s="167"/>
      <c r="E75" s="86"/>
      <c r="F75" s="87"/>
      <c r="G75" s="252"/>
      <c r="H75" s="88"/>
      <c r="L75" s="232"/>
      <c r="M75" s="232"/>
      <c r="O75" s="78"/>
    </row>
    <row r="76" spans="1:15" ht="100.5" customHeight="1" x14ac:dyDescent="0.2">
      <c r="B76" s="103" t="s">
        <v>82</v>
      </c>
      <c r="C76" s="307" t="s">
        <v>622</v>
      </c>
      <c r="D76" s="164" t="str">
        <f>'Self Assessment'!C278</f>
        <v xml:space="preserve">On time delivery performance is measured and tracked. </v>
      </c>
      <c r="E76" s="90">
        <v>4</v>
      </c>
      <c r="F76" s="91">
        <f t="shared" ref="F76:F81" si="16">IF(E76="N/A",0,5)</f>
        <v>5</v>
      </c>
      <c r="G76" s="248" t="s">
        <v>792</v>
      </c>
      <c r="H76" s="92"/>
      <c r="I76" s="84"/>
      <c r="O76" s="78">
        <f t="shared" ref="O76:O81" si="17">E76</f>
        <v>4</v>
      </c>
    </row>
    <row r="77" spans="1:15" ht="100.5" customHeight="1" x14ac:dyDescent="0.2">
      <c r="B77" s="97" t="s">
        <v>83</v>
      </c>
      <c r="C77" s="293" t="s">
        <v>607</v>
      </c>
      <c r="D77" s="168" t="str">
        <f>'Self Assessment'!C281</f>
        <v xml:space="preserve">Yes, propane is stored in a cage. Oxygen and acetylene are separated. </v>
      </c>
      <c r="E77" s="90">
        <v>3</v>
      </c>
      <c r="F77" s="91">
        <f>IF(E77="N/A",0,5)</f>
        <v>5</v>
      </c>
      <c r="G77" s="248" t="s">
        <v>793</v>
      </c>
      <c r="H77" s="94"/>
      <c r="I77" s="84"/>
      <c r="O77" s="78">
        <f t="shared" si="17"/>
        <v>3</v>
      </c>
    </row>
    <row r="78" spans="1:15" ht="100.5" customHeight="1" x14ac:dyDescent="0.2">
      <c r="B78" s="97" t="s">
        <v>84</v>
      </c>
      <c r="C78" s="113" t="s">
        <v>222</v>
      </c>
      <c r="D78" s="168" t="str">
        <f>'Self Assessment'!C284</f>
        <v xml:space="preserve">Steel is susceptible to rust and other age related defects. Oldest material is used first and age is tracked through the computer system. </v>
      </c>
      <c r="E78" s="90">
        <v>4</v>
      </c>
      <c r="F78" s="91">
        <f t="shared" si="16"/>
        <v>5</v>
      </c>
      <c r="G78" s="248" t="s">
        <v>794</v>
      </c>
      <c r="H78" s="94"/>
      <c r="I78" s="84"/>
      <c r="O78" s="78">
        <f t="shared" si="17"/>
        <v>4</v>
      </c>
    </row>
    <row r="79" spans="1:15" ht="100.5" customHeight="1" x14ac:dyDescent="0.2">
      <c r="B79" s="97" t="s">
        <v>85</v>
      </c>
      <c r="C79" s="113" t="s">
        <v>211</v>
      </c>
      <c r="D79" s="168" t="str">
        <f>'Self Assessment'!C287</f>
        <v xml:space="preserve">Yes, tags are on the product and provide information about the material. </v>
      </c>
      <c r="E79" s="90">
        <v>4</v>
      </c>
      <c r="F79" s="91">
        <f t="shared" si="16"/>
        <v>5</v>
      </c>
      <c r="G79" s="248" t="s">
        <v>881</v>
      </c>
      <c r="H79" s="94"/>
      <c r="I79" s="84"/>
      <c r="O79" s="78">
        <f t="shared" si="17"/>
        <v>4</v>
      </c>
    </row>
    <row r="80" spans="1:15" ht="100.5" customHeight="1" x14ac:dyDescent="0.2">
      <c r="B80" s="97" t="s">
        <v>86</v>
      </c>
      <c r="C80" s="113" t="s">
        <v>312</v>
      </c>
      <c r="D80" s="173" t="str">
        <f>'Self Assessment'!C290</f>
        <v xml:space="preserve">Yes, first in - first out is utilized for inventory. </v>
      </c>
      <c r="E80" s="90">
        <v>4</v>
      </c>
      <c r="F80" s="91">
        <f t="shared" si="16"/>
        <v>5</v>
      </c>
      <c r="G80" s="248" t="s">
        <v>882</v>
      </c>
      <c r="H80" s="94"/>
      <c r="I80" s="84"/>
      <c r="O80" s="78">
        <f t="shared" si="17"/>
        <v>4</v>
      </c>
    </row>
    <row r="81" spans="1:15" ht="100.5" customHeight="1" thickBot="1" x14ac:dyDescent="0.25">
      <c r="B81" s="126" t="s">
        <v>87</v>
      </c>
      <c r="C81" s="127" t="s">
        <v>482</v>
      </c>
      <c r="D81" s="165" t="str">
        <f>'Self Assessment'!C294</f>
        <v xml:space="preserve">Material is purchased based on customer usage and forecasting. </v>
      </c>
      <c r="E81" s="90">
        <v>3</v>
      </c>
      <c r="F81" s="95">
        <f t="shared" si="16"/>
        <v>5</v>
      </c>
      <c r="G81" s="249" t="s">
        <v>795</v>
      </c>
      <c r="H81" s="96"/>
      <c r="I81" s="84"/>
      <c r="O81" s="78">
        <f t="shared" si="17"/>
        <v>3</v>
      </c>
    </row>
    <row r="82" spans="1:15" ht="13.5" thickBot="1" x14ac:dyDescent="0.25">
      <c r="B82" s="128"/>
      <c r="C82" s="131" t="str">
        <f>CONCATENATE("Rating ",E82,",  Possible ",F82," points.")</f>
        <v>Rating 22,  Possible 30 points.</v>
      </c>
      <c r="D82" s="172"/>
      <c r="E82" s="98">
        <f>SUM(E76:E81)</f>
        <v>22</v>
      </c>
      <c r="F82" s="98">
        <f>SUM(F76:F81)</f>
        <v>30</v>
      </c>
      <c r="G82" s="250"/>
      <c r="H82" s="125"/>
      <c r="I82" s="84"/>
    </row>
    <row r="83" spans="1:15" s="84" customFormat="1" ht="13.5" thickBot="1" x14ac:dyDescent="0.25">
      <c r="A83" s="99"/>
      <c r="B83" s="85">
        <v>11</v>
      </c>
      <c r="C83" s="114" t="s">
        <v>545</v>
      </c>
      <c r="D83" s="167"/>
      <c r="E83" s="86"/>
      <c r="F83" s="87"/>
      <c r="G83" s="252"/>
      <c r="H83" s="88"/>
      <c r="L83" s="232"/>
      <c r="M83" s="232"/>
      <c r="O83" s="78"/>
    </row>
    <row r="84" spans="1:15" ht="100.5" customHeight="1" x14ac:dyDescent="0.2">
      <c r="B84" s="103" t="s">
        <v>88</v>
      </c>
      <c r="C84" s="243" t="s">
        <v>561</v>
      </c>
      <c r="D84" s="164" t="str">
        <f>CONCATENATE('Self Assessment'!G64," - ",'Self Assessment'!G65,".  Condition - ",'Self Assessment'!D64,". ",'Self Assessment'!C299)</f>
        <v xml:space="preserve">Lease - 12/31/17 with option to renew.  Condition - . Our plan for continuity of supply for Lincoln Electric would be renewal of lease. </v>
      </c>
      <c r="E84" s="90">
        <v>3</v>
      </c>
      <c r="F84" s="91">
        <f t="shared" ref="F84:F89" si="18">IF(E84="N/A",0,5)</f>
        <v>5</v>
      </c>
      <c r="G84" s="248" t="s">
        <v>796</v>
      </c>
      <c r="H84" s="92"/>
      <c r="I84" s="84"/>
      <c r="O84" s="78">
        <f t="shared" ref="O84:O89" si="19">E84</f>
        <v>3</v>
      </c>
    </row>
    <row r="85" spans="1:15" ht="100.5" customHeight="1" x14ac:dyDescent="0.2">
      <c r="B85" s="97" t="s">
        <v>89</v>
      </c>
      <c r="C85" s="115" t="s">
        <v>553</v>
      </c>
      <c r="D85" s="168" t="str">
        <f>CONCATENATE('Self Assessment'!D75,"Capacity,"," Measured based on ",'Self Assessment'!D78)</f>
        <v>32%Capacity, Measured based on combination</v>
      </c>
      <c r="E85" s="90">
        <v>3</v>
      </c>
      <c r="F85" s="91">
        <f t="shared" si="18"/>
        <v>5</v>
      </c>
      <c r="G85" s="248" t="s">
        <v>797</v>
      </c>
      <c r="H85" s="94"/>
      <c r="I85" s="84"/>
      <c r="O85" s="78">
        <f t="shared" si="19"/>
        <v>3</v>
      </c>
    </row>
    <row r="86" spans="1:15" ht="100.5" customHeight="1" x14ac:dyDescent="0.2">
      <c r="B86" s="97" t="s">
        <v>90</v>
      </c>
      <c r="C86" s="115" t="s">
        <v>552</v>
      </c>
      <c r="D86" s="165" t="str">
        <f>'Self Assessment'!C302</f>
        <v xml:space="preserve">Yes, we do have the capacity to increase production by approximately 25-30% in approximately 6 weeks. </v>
      </c>
      <c r="E86" s="90">
        <v>3</v>
      </c>
      <c r="F86" s="91">
        <f t="shared" si="18"/>
        <v>5</v>
      </c>
      <c r="G86" s="248" t="s">
        <v>798</v>
      </c>
      <c r="H86" s="94"/>
      <c r="I86" s="84"/>
      <c r="O86" s="78">
        <f t="shared" si="19"/>
        <v>3</v>
      </c>
    </row>
    <row r="87" spans="1:15" ht="100.5" customHeight="1" x14ac:dyDescent="0.2">
      <c r="B87" s="97" t="s">
        <v>130</v>
      </c>
      <c r="C87" s="115" t="s">
        <v>554</v>
      </c>
      <c r="D87" s="173" t="str">
        <f>'Self Assessment'!C311</f>
        <v xml:space="preserve">Yes, we do have a fixed asset list of equipment, tools etc. and it is up to date. </v>
      </c>
      <c r="E87" s="90">
        <v>3</v>
      </c>
      <c r="F87" s="102">
        <f t="shared" si="18"/>
        <v>5</v>
      </c>
      <c r="G87" s="253" t="s">
        <v>799</v>
      </c>
      <c r="H87" s="104"/>
      <c r="I87" s="84"/>
      <c r="O87" s="78">
        <f t="shared" si="19"/>
        <v>3</v>
      </c>
    </row>
    <row r="88" spans="1:15" ht="100.5" customHeight="1" x14ac:dyDescent="0.2">
      <c r="B88" s="97" t="s">
        <v>131</v>
      </c>
      <c r="C88" s="115" t="s">
        <v>551</v>
      </c>
      <c r="D88" s="173" t="str">
        <f>CONCATENATE('Self Assessment'!C305,". ",'Self Assessment'!C308)</f>
        <v>The capital expenditure for this plant in the last year was $123,000. As a percentage of sales, this would be 0.36%. . Our biggest planned capital expenditures are leveler rebuilds.  Each is on an every other year schedule.</v>
      </c>
      <c r="E88" s="90">
        <v>3</v>
      </c>
      <c r="F88" s="102">
        <f t="shared" si="18"/>
        <v>5</v>
      </c>
      <c r="G88" s="253" t="s">
        <v>800</v>
      </c>
      <c r="H88" s="104"/>
      <c r="I88" s="84"/>
      <c r="O88" s="78">
        <f t="shared" si="19"/>
        <v>3</v>
      </c>
    </row>
    <row r="89" spans="1:15" ht="100.5" customHeight="1" thickBot="1" x14ac:dyDescent="0.25">
      <c r="B89" s="126" t="s">
        <v>132</v>
      </c>
      <c r="C89" s="115" t="s">
        <v>550</v>
      </c>
      <c r="D89" s="165" t="str">
        <f>CONCATENATE('Self Assessment'!C314,". ",'Self Assessment'!C317)</f>
        <v xml:space="preserve">Yes, we do have a way to ensure continuity of supply if the current location cannot supply Lincoln Electric. . The alternate supply chain from another location could be immediate but is dependent on inventory. </v>
      </c>
      <c r="E89" s="90">
        <v>4</v>
      </c>
      <c r="F89" s="132">
        <f t="shared" si="18"/>
        <v>5</v>
      </c>
      <c r="G89" s="254" t="s">
        <v>801</v>
      </c>
      <c r="H89" s="105"/>
      <c r="I89" s="84"/>
      <c r="O89" s="78">
        <f t="shared" si="19"/>
        <v>4</v>
      </c>
    </row>
    <row r="90" spans="1:15" ht="13.5" thickBot="1" x14ac:dyDescent="0.25">
      <c r="B90" s="128"/>
      <c r="C90" s="131" t="str">
        <f>CONCATENATE("Rating ",E90,",  Possible ",F90," points.")</f>
        <v>Rating 19,  Possible 30 points.</v>
      </c>
      <c r="D90" s="172"/>
      <c r="E90" s="98">
        <f>SUM(E84:E89)</f>
        <v>19</v>
      </c>
      <c r="F90" s="98">
        <f>SUM(F84:F89)</f>
        <v>30</v>
      </c>
      <c r="G90" s="250"/>
      <c r="H90" s="125"/>
      <c r="I90" s="84"/>
    </row>
    <row r="91" spans="1:15" ht="13.5" thickBot="1" x14ac:dyDescent="0.25">
      <c r="B91" s="85">
        <v>12</v>
      </c>
      <c r="C91" s="114" t="s">
        <v>546</v>
      </c>
      <c r="D91" s="167"/>
      <c r="E91" s="86"/>
      <c r="F91" s="87"/>
      <c r="G91" s="252"/>
      <c r="H91" s="88"/>
      <c r="I91" s="84"/>
    </row>
    <row r="92" spans="1:15" ht="100.5" customHeight="1" x14ac:dyDescent="0.2">
      <c r="B92" s="103" t="s">
        <v>91</v>
      </c>
      <c r="C92" s="115" t="s">
        <v>313</v>
      </c>
      <c r="D92" s="164" t="str">
        <f>CONCATENATE('Self Assessment'!C323,". ",'Self Assessment'!C326)</f>
        <v xml:space="preserve">The quality representative is available to provide technical expertise for quality problems. . The technical person for material produced in Cleveland is at the Cleveland, Ohio facility. </v>
      </c>
      <c r="E92" s="90">
        <v>3</v>
      </c>
      <c r="F92" s="91">
        <f t="shared" ref="F92:F97" si="20">IF(E92="N/A",0,5)</f>
        <v>5</v>
      </c>
      <c r="G92" s="248" t="s">
        <v>802</v>
      </c>
      <c r="H92" s="92"/>
      <c r="I92" s="84"/>
      <c r="O92" s="78">
        <f t="shared" ref="O92:O97" si="21">E92</f>
        <v>3</v>
      </c>
    </row>
    <row r="93" spans="1:15" ht="100.5" customHeight="1" x14ac:dyDescent="0.2">
      <c r="B93" s="97" t="s">
        <v>92</v>
      </c>
      <c r="C93" s="115" t="s">
        <v>547</v>
      </c>
      <c r="D93" s="168" t="str">
        <f>'Self Assessment'!C329</f>
        <v>We have first article inspection capability.</v>
      </c>
      <c r="E93" s="90" t="s">
        <v>284</v>
      </c>
      <c r="F93" s="91">
        <f t="shared" si="20"/>
        <v>0</v>
      </c>
      <c r="G93" s="248" t="s">
        <v>803</v>
      </c>
      <c r="H93" s="94"/>
      <c r="I93" s="84"/>
      <c r="O93" s="78" t="str">
        <f t="shared" si="21"/>
        <v>N/A</v>
      </c>
    </row>
    <row r="94" spans="1:15" ht="100.5" customHeight="1" x14ac:dyDescent="0.2">
      <c r="B94" s="97" t="s">
        <v>133</v>
      </c>
      <c r="C94" s="244" t="s">
        <v>185</v>
      </c>
      <c r="D94" s="165" t="str">
        <f>CONCATENATE('Self Assessment'!C332,". ",'Self Assessment'!C335)</f>
        <v>We have one CAD (3D) designer. She is a corporate resource located in Alabama.. We do not design product. We provide raw material to customers who design and build product.</v>
      </c>
      <c r="E94" s="90" t="s">
        <v>284</v>
      </c>
      <c r="F94" s="91">
        <f t="shared" si="20"/>
        <v>0</v>
      </c>
      <c r="G94" s="248" t="s">
        <v>804</v>
      </c>
      <c r="H94" s="94"/>
      <c r="I94" s="84"/>
      <c r="O94" s="78" t="str">
        <f t="shared" si="21"/>
        <v>N/A</v>
      </c>
    </row>
    <row r="95" spans="1:15" ht="100.5" customHeight="1" x14ac:dyDescent="0.2">
      <c r="B95" s="97" t="s">
        <v>134</v>
      </c>
      <c r="C95" s="115" t="s">
        <v>3</v>
      </c>
      <c r="D95" s="168" t="str">
        <f>'Self Assessment'!C338</f>
        <v xml:space="preserve">ASTM standards along with customer specific requirements. </v>
      </c>
      <c r="E95" s="90">
        <v>3</v>
      </c>
      <c r="F95" s="102">
        <f t="shared" si="20"/>
        <v>5</v>
      </c>
      <c r="G95" s="253" t="s">
        <v>805</v>
      </c>
      <c r="H95" s="104"/>
      <c r="I95" s="84"/>
      <c r="O95" s="78">
        <f t="shared" si="21"/>
        <v>3</v>
      </c>
    </row>
    <row r="96" spans="1:15" ht="100.5" customHeight="1" x14ac:dyDescent="0.2">
      <c r="B96" s="97" t="s">
        <v>135</v>
      </c>
      <c r="C96" s="115" t="s">
        <v>549</v>
      </c>
      <c r="D96" s="173" t="str">
        <f>'Self Assessment'!C341</f>
        <v xml:space="preserve">No. </v>
      </c>
      <c r="E96" s="90" t="s">
        <v>284</v>
      </c>
      <c r="F96" s="102">
        <f t="shared" si="20"/>
        <v>0</v>
      </c>
      <c r="G96" s="253" t="s">
        <v>284</v>
      </c>
      <c r="H96" s="104"/>
      <c r="I96" s="84"/>
      <c r="O96" s="78" t="str">
        <f t="shared" si="21"/>
        <v>N/A</v>
      </c>
    </row>
    <row r="97" spans="1:15" ht="100.5" customHeight="1" thickBot="1" x14ac:dyDescent="0.25">
      <c r="B97" s="126" t="s">
        <v>136</v>
      </c>
      <c r="C97" s="244" t="s">
        <v>548</v>
      </c>
      <c r="D97" s="165" t="str">
        <f>'Self Assessment'!C344</f>
        <v>We do not design product. We provide raw material to customers who design and build product.</v>
      </c>
      <c r="E97" s="90" t="s">
        <v>284</v>
      </c>
      <c r="F97" s="132">
        <f t="shared" si="20"/>
        <v>0</v>
      </c>
      <c r="G97" s="254" t="s">
        <v>806</v>
      </c>
      <c r="H97" s="105"/>
      <c r="I97" s="84"/>
      <c r="O97" s="78" t="str">
        <f t="shared" si="21"/>
        <v>N/A</v>
      </c>
    </row>
    <row r="98" spans="1:15" ht="13.5" thickBot="1" x14ac:dyDescent="0.25">
      <c r="B98" s="128"/>
      <c r="C98" s="131" t="str">
        <f>CONCATENATE("Rating ",E98,",  Possible ",F98," points.")</f>
        <v>Rating 6,  Possible 10 points.</v>
      </c>
      <c r="D98" s="172"/>
      <c r="E98" s="98">
        <f>SUM(E92:E97)</f>
        <v>6</v>
      </c>
      <c r="F98" s="133">
        <f>SUM(F92:F97)</f>
        <v>10</v>
      </c>
      <c r="G98" s="255"/>
      <c r="H98" s="125"/>
      <c r="I98" s="84"/>
    </row>
    <row r="99" spans="1:15" s="84" customFormat="1" ht="26.25" thickBot="1" x14ac:dyDescent="0.25">
      <c r="A99" s="99"/>
      <c r="B99" s="85">
        <v>13</v>
      </c>
      <c r="C99" s="114" t="s">
        <v>152</v>
      </c>
      <c r="D99" s="167"/>
      <c r="E99" s="86"/>
      <c r="F99" s="87"/>
      <c r="G99" s="256"/>
      <c r="H99" s="88"/>
      <c r="L99" s="232"/>
      <c r="M99" s="232"/>
      <c r="O99" s="78"/>
    </row>
    <row r="100" spans="1:15" ht="100.5" customHeight="1" x14ac:dyDescent="0.2">
      <c r="B100" s="103" t="s">
        <v>93</v>
      </c>
      <c r="C100" s="159" t="s">
        <v>483</v>
      </c>
      <c r="D100" s="174" t="str">
        <f>'Self Assessment'!C349</f>
        <v xml:space="preserve">Yes, we can expand based on being at 32% capacity. </v>
      </c>
      <c r="E100" s="90">
        <v>3</v>
      </c>
      <c r="F100" s="91">
        <f t="shared" ref="F100:F105" si="22">IF(E100="N/A",0,5)</f>
        <v>5</v>
      </c>
      <c r="G100" s="248" t="s">
        <v>829</v>
      </c>
      <c r="H100" s="92"/>
      <c r="I100" s="84"/>
      <c r="O100" s="78">
        <f t="shared" ref="O100:O105" si="23">E100</f>
        <v>3</v>
      </c>
    </row>
    <row r="101" spans="1:15" ht="100.5" customHeight="1" x14ac:dyDescent="0.2">
      <c r="B101" s="103" t="s">
        <v>94</v>
      </c>
      <c r="C101" s="113" t="s">
        <v>304</v>
      </c>
      <c r="D101" s="164" t="str">
        <f>CONCATENATE('Self Assessment'!C353,". ",'Self Assessment'!C356)</f>
        <v>Yes. . We do utilize elements of FMEA to our inspection frequency and sampling methodology.</v>
      </c>
      <c r="E101" s="90">
        <v>4</v>
      </c>
      <c r="F101" s="91">
        <f t="shared" si="22"/>
        <v>5</v>
      </c>
      <c r="G101" s="248" t="s">
        <v>807</v>
      </c>
      <c r="H101" s="92"/>
      <c r="I101" s="84"/>
      <c r="O101" s="78">
        <f t="shared" si="23"/>
        <v>4</v>
      </c>
    </row>
    <row r="102" spans="1:15" ht="100.5" customHeight="1" x14ac:dyDescent="0.2">
      <c r="B102" s="103" t="s">
        <v>95</v>
      </c>
      <c r="C102" s="112" t="s">
        <v>303</v>
      </c>
      <c r="D102" s="164" t="str">
        <f>'Self Assessment'!C360</f>
        <v xml:space="preserve">Yes, we conduct yearly management reviews. Senior management attends the review and the Vice President of Quality is responsible. The attendance is listed on the record of review. </v>
      </c>
      <c r="E102" s="90">
        <v>4</v>
      </c>
      <c r="F102" s="91">
        <f t="shared" si="22"/>
        <v>5</v>
      </c>
      <c r="G102" s="248" t="s">
        <v>808</v>
      </c>
      <c r="H102" s="92"/>
      <c r="I102" s="84"/>
      <c r="O102" s="78">
        <f t="shared" si="23"/>
        <v>4</v>
      </c>
    </row>
    <row r="103" spans="1:15" ht="97.5" customHeight="1" x14ac:dyDescent="0.2">
      <c r="B103" s="103" t="s">
        <v>96</v>
      </c>
      <c r="C103" s="113" t="s">
        <v>302</v>
      </c>
      <c r="D103" s="164" t="str">
        <f>'Self Assessment'!C363</f>
        <v xml:space="preserve">The record is retained and the action items are listed, tracked and closed as a result of the review. </v>
      </c>
      <c r="E103" s="90">
        <v>4</v>
      </c>
      <c r="F103" s="91">
        <f t="shared" si="22"/>
        <v>5</v>
      </c>
      <c r="G103" s="248" t="s">
        <v>809</v>
      </c>
      <c r="H103" s="92"/>
      <c r="I103" s="84"/>
      <c r="O103" s="78">
        <f t="shared" si="23"/>
        <v>4</v>
      </c>
    </row>
    <row r="104" spans="1:15" ht="100.5" customHeight="1" x14ac:dyDescent="0.2">
      <c r="B104" s="103" t="s">
        <v>137</v>
      </c>
      <c r="C104" s="112" t="s">
        <v>314</v>
      </c>
      <c r="D104" s="164" t="str">
        <f>'Self Assessment'!C366</f>
        <v xml:space="preserve">Yes. We track on time delivery and defective parts per million. </v>
      </c>
      <c r="E104" s="90">
        <v>3</v>
      </c>
      <c r="F104" s="91">
        <f t="shared" si="22"/>
        <v>5</v>
      </c>
      <c r="G104" s="248" t="s">
        <v>810</v>
      </c>
      <c r="H104" s="92"/>
      <c r="I104" s="84"/>
      <c r="O104" s="78">
        <f t="shared" si="23"/>
        <v>3</v>
      </c>
    </row>
    <row r="105" spans="1:15" ht="100.5" customHeight="1" thickBot="1" x14ac:dyDescent="0.25">
      <c r="B105" s="126" t="s">
        <v>138</v>
      </c>
      <c r="C105" s="127" t="s">
        <v>358</v>
      </c>
      <c r="D105" s="165" t="str">
        <f>'Self Assessment'!C370</f>
        <v xml:space="preserve">Yes we do communicate key performance. Charts are posted and discussed in meetings with all levels of the organization. </v>
      </c>
      <c r="E105" s="90">
        <v>4</v>
      </c>
      <c r="F105" s="91">
        <f t="shared" si="22"/>
        <v>5</v>
      </c>
      <c r="G105" s="249" t="s">
        <v>883</v>
      </c>
      <c r="H105" s="96"/>
      <c r="I105" s="84"/>
      <c r="O105" s="78">
        <f t="shared" si="23"/>
        <v>4</v>
      </c>
    </row>
    <row r="106" spans="1:15" ht="13.5" thickBot="1" x14ac:dyDescent="0.25">
      <c r="B106" s="130"/>
      <c r="C106" s="131" t="str">
        <f>CONCATENATE("Rating ",E106,",  Possible ",F106," points.")</f>
        <v>Rating 22,  Possible 30 points.</v>
      </c>
      <c r="D106" s="166"/>
      <c r="E106" s="98">
        <f>SUM(E100:E105)</f>
        <v>22</v>
      </c>
      <c r="F106" s="98">
        <f>SUM(F100:F105)</f>
        <v>30</v>
      </c>
      <c r="G106" s="255"/>
      <c r="H106" s="125"/>
      <c r="I106" s="84"/>
    </row>
    <row r="107" spans="1:15" s="84" customFormat="1" ht="13.5" thickBot="1" x14ac:dyDescent="0.25">
      <c r="A107" s="99"/>
      <c r="B107" s="85">
        <v>14</v>
      </c>
      <c r="C107" s="114" t="s">
        <v>471</v>
      </c>
      <c r="D107" s="167"/>
      <c r="E107" s="86"/>
      <c r="F107" s="87"/>
      <c r="G107" s="252"/>
      <c r="H107" s="88"/>
      <c r="L107" s="232"/>
      <c r="M107" s="232"/>
      <c r="O107" s="78"/>
    </row>
    <row r="108" spans="1:15" ht="100.5" customHeight="1" x14ac:dyDescent="0.2">
      <c r="B108" s="103" t="s">
        <v>97</v>
      </c>
      <c r="C108" s="307" t="s">
        <v>621</v>
      </c>
      <c r="D108" s="164" t="str">
        <f>CONCATENATE('Self Assessment'!C375,". ",'Self Assessment'!C378,". ")</f>
        <v xml:space="preserve">Yes yearly scorecards are initiated and reviewed with the supplier. . Yes and reviewed with the supplier. . </v>
      </c>
      <c r="E108" s="90">
        <v>3</v>
      </c>
      <c r="F108" s="91">
        <f t="shared" ref="F108:F113" si="24">IF(E108="N/A",0,5)</f>
        <v>5</v>
      </c>
      <c r="G108" s="248" t="s">
        <v>811</v>
      </c>
      <c r="H108" s="92"/>
      <c r="I108" s="84"/>
      <c r="O108" s="78">
        <f t="shared" ref="O108:O113" si="25">E108</f>
        <v>3</v>
      </c>
    </row>
    <row r="109" spans="1:15" ht="100.5" customHeight="1" x14ac:dyDescent="0.2">
      <c r="B109" s="97" t="s">
        <v>98</v>
      </c>
      <c r="C109" s="112" t="s">
        <v>223</v>
      </c>
      <c r="D109" s="164" t="str">
        <f>'Self Assessment'!C381</f>
        <v xml:space="preserve">No. </v>
      </c>
      <c r="E109" s="90">
        <v>3</v>
      </c>
      <c r="F109" s="91">
        <f t="shared" si="24"/>
        <v>5</v>
      </c>
      <c r="G109" s="248" t="s">
        <v>812</v>
      </c>
      <c r="H109" s="94"/>
      <c r="I109" s="84"/>
      <c r="O109" s="78">
        <f t="shared" si="25"/>
        <v>3</v>
      </c>
    </row>
    <row r="110" spans="1:15" ht="100.5" customHeight="1" x14ac:dyDescent="0.2">
      <c r="B110" s="97" t="s">
        <v>99</v>
      </c>
      <c r="C110" s="113" t="s">
        <v>306</v>
      </c>
      <c r="D110" s="168" t="str">
        <f>'Self Assessment'!C384</f>
        <v xml:space="preserve">Yes, we do and suppliers are added for trial periods and only removed based on poor supplier performance. </v>
      </c>
      <c r="E110" s="90">
        <v>3</v>
      </c>
      <c r="F110" s="91">
        <f t="shared" si="24"/>
        <v>5</v>
      </c>
      <c r="G110" s="248" t="s">
        <v>884</v>
      </c>
      <c r="H110" s="94"/>
      <c r="I110" s="84"/>
      <c r="O110" s="78">
        <f t="shared" si="25"/>
        <v>3</v>
      </c>
    </row>
    <row r="111" spans="1:15" ht="100.5" customHeight="1" x14ac:dyDescent="0.2">
      <c r="B111" s="97" t="s">
        <v>100</v>
      </c>
      <c r="C111" s="113" t="s">
        <v>14</v>
      </c>
      <c r="D111" s="168" t="str">
        <f>CONCATENATE('Self Assessment'!C388,". ",'Self Assessment'!C391,". ")</f>
        <v xml:space="preserve">Yes PO's include quantities, delivery dates and all other dimensional/physical requirements. . Yes, there is an approved supplier list and no items can be purchased from suppliers off of that list. . </v>
      </c>
      <c r="E111" s="90">
        <v>5</v>
      </c>
      <c r="F111" s="91">
        <f t="shared" si="24"/>
        <v>5</v>
      </c>
      <c r="G111" s="248" t="s">
        <v>813</v>
      </c>
      <c r="H111" s="94"/>
      <c r="I111" s="84"/>
      <c r="O111" s="78">
        <f t="shared" si="25"/>
        <v>5</v>
      </c>
    </row>
    <row r="112" spans="1:15" ht="100.5" customHeight="1" x14ac:dyDescent="0.2">
      <c r="B112" s="97" t="s">
        <v>139</v>
      </c>
      <c r="C112" s="113" t="s">
        <v>15</v>
      </c>
      <c r="D112" s="165" t="str">
        <f>'Self Assessment'!C395</f>
        <v xml:space="preserve">Yes, purchasing uses vendor performance and customer requirements to determine sourcing. </v>
      </c>
      <c r="E112" s="90">
        <v>4</v>
      </c>
      <c r="F112" s="91">
        <f t="shared" si="24"/>
        <v>5</v>
      </c>
      <c r="G112" s="248" t="s">
        <v>814</v>
      </c>
      <c r="H112" s="94"/>
      <c r="I112" s="84"/>
      <c r="O112" s="78">
        <f t="shared" si="25"/>
        <v>4</v>
      </c>
    </row>
    <row r="113" spans="2:15" ht="100.5" customHeight="1" thickBot="1" x14ac:dyDescent="0.25">
      <c r="B113" s="126" t="s">
        <v>140</v>
      </c>
      <c r="C113" s="160" t="s">
        <v>305</v>
      </c>
      <c r="D113" s="173" t="str">
        <f>'Self Assessment'!C398</f>
        <v xml:space="preserve">On a scale of 1=Poor, 3=Average, 5=Excellent. NLMK/Sharon Coating-5, Metal One America-5, AM/NS Calvert-5. </v>
      </c>
      <c r="E113" s="90">
        <v>4</v>
      </c>
      <c r="F113" s="95">
        <f t="shared" si="24"/>
        <v>5</v>
      </c>
      <c r="G113" s="249" t="s">
        <v>815</v>
      </c>
      <c r="H113" s="96"/>
      <c r="I113" s="84"/>
      <c r="O113" s="78">
        <f t="shared" si="25"/>
        <v>4</v>
      </c>
    </row>
    <row r="114" spans="2:15" ht="13.5" thickBot="1" x14ac:dyDescent="0.25">
      <c r="B114" s="128"/>
      <c r="C114" s="131" t="str">
        <f>CONCATENATE("Rating ",E114,",  Possible ",F114," points.")</f>
        <v>Rating 22,  Possible 30 points.</v>
      </c>
      <c r="D114" s="172"/>
      <c r="E114" s="98">
        <f>SUM(E108:E113)</f>
        <v>22</v>
      </c>
      <c r="F114" s="98">
        <f>SUM(F108:F113)</f>
        <v>30</v>
      </c>
      <c r="G114" s="255"/>
      <c r="H114" s="125"/>
      <c r="I114" s="84"/>
    </row>
    <row r="115" spans="2:15" s="84" customFormat="1" ht="26.25" thickBot="1" x14ac:dyDescent="0.25">
      <c r="B115" s="85">
        <v>15</v>
      </c>
      <c r="C115" s="114" t="s">
        <v>316</v>
      </c>
      <c r="D115" s="167"/>
      <c r="E115" s="86"/>
      <c r="F115" s="87"/>
      <c r="G115" s="252"/>
      <c r="H115" s="88"/>
      <c r="L115" s="232"/>
      <c r="M115" s="232"/>
      <c r="O115" s="78"/>
    </row>
    <row r="116" spans="2:15" ht="100.5" customHeight="1" x14ac:dyDescent="0.2">
      <c r="B116" s="106" t="s">
        <v>555</v>
      </c>
      <c r="C116" s="112" t="s">
        <v>221</v>
      </c>
      <c r="D116" s="176"/>
      <c r="E116" s="90">
        <v>4</v>
      </c>
      <c r="F116" s="91">
        <f t="shared" ref="F116:F121" si="26">IF(E116="N/A",0,5)</f>
        <v>5</v>
      </c>
      <c r="G116" s="248" t="s">
        <v>816</v>
      </c>
      <c r="H116" s="107"/>
      <c r="I116" s="84"/>
      <c r="O116" s="78">
        <f t="shared" ref="O116:O121" si="27">E116</f>
        <v>4</v>
      </c>
    </row>
    <row r="117" spans="2:15" ht="100.5" customHeight="1" x14ac:dyDescent="0.2">
      <c r="B117" s="97" t="s">
        <v>556</v>
      </c>
      <c r="C117" s="308" t="s">
        <v>625</v>
      </c>
      <c r="D117" s="173" t="str">
        <f>'Self Assessment'!C403</f>
        <v xml:space="preserve">Senior Vice President of Quality and Engineering, Metallurgical Engineer. </v>
      </c>
      <c r="E117" s="90">
        <v>4</v>
      </c>
      <c r="F117" s="91">
        <f t="shared" si="26"/>
        <v>5</v>
      </c>
      <c r="G117" s="248" t="s">
        <v>817</v>
      </c>
      <c r="H117" s="94"/>
      <c r="I117" s="84"/>
      <c r="O117" s="78">
        <f t="shared" si="27"/>
        <v>4</v>
      </c>
    </row>
    <row r="118" spans="2:15" ht="100.5" customHeight="1" x14ac:dyDescent="0.2">
      <c r="B118" s="97" t="s">
        <v>557</v>
      </c>
      <c r="C118" s="334" t="s">
        <v>18</v>
      </c>
      <c r="D118" s="168" t="str">
        <f>'Self Assessment'!C406</f>
        <v xml:space="preserve">Yes, based on organizational chart. </v>
      </c>
      <c r="E118" s="90">
        <v>3</v>
      </c>
      <c r="F118" s="91">
        <f t="shared" si="26"/>
        <v>5</v>
      </c>
      <c r="G118" s="248" t="s">
        <v>818</v>
      </c>
      <c r="H118" s="94"/>
      <c r="I118" s="84"/>
      <c r="O118" s="78">
        <f t="shared" si="27"/>
        <v>3</v>
      </c>
    </row>
    <row r="119" spans="2:15" ht="100.5" customHeight="1" x14ac:dyDescent="0.2">
      <c r="B119" s="97" t="s">
        <v>558</v>
      </c>
      <c r="C119" s="127" t="s">
        <v>307</v>
      </c>
      <c r="D119" s="168" t="str">
        <f>CONCATENATE('Self Assessment'!C409,". ",'Self Assessment'!C412,". ",'Self Assessment'!C415,". ")</f>
        <v xml:space="preserve">Yes, internal audits are scheduled regularly. . Yes, auditors are certified internal auditors by outside registrars. . Yes, auditors are from the quality department. . </v>
      </c>
      <c r="E119" s="90">
        <v>2</v>
      </c>
      <c r="F119" s="91">
        <f t="shared" si="26"/>
        <v>5</v>
      </c>
      <c r="G119" s="248" t="s">
        <v>885</v>
      </c>
      <c r="H119" s="94" t="s">
        <v>770</v>
      </c>
      <c r="I119" s="84"/>
      <c r="O119" s="78">
        <f t="shared" si="27"/>
        <v>2</v>
      </c>
    </row>
    <row r="120" spans="2:15" ht="100.5" customHeight="1" x14ac:dyDescent="0.2">
      <c r="B120" s="97" t="s">
        <v>559</v>
      </c>
      <c r="C120" s="334" t="s">
        <v>308</v>
      </c>
      <c r="D120" s="171" t="str">
        <f>'Self Assessment'!C418</f>
        <v xml:space="preserve">Yes, we have an internal audit schedule. </v>
      </c>
      <c r="E120" s="90">
        <v>4</v>
      </c>
      <c r="F120" s="91">
        <f t="shared" si="26"/>
        <v>5</v>
      </c>
      <c r="G120" s="248" t="s">
        <v>819</v>
      </c>
      <c r="H120" s="94"/>
      <c r="I120" s="84"/>
      <c r="O120" s="78">
        <f t="shared" si="27"/>
        <v>4</v>
      </c>
    </row>
    <row r="121" spans="2:15" ht="96.75" customHeight="1" thickBot="1" x14ac:dyDescent="0.25">
      <c r="B121" s="126" t="s">
        <v>560</v>
      </c>
      <c r="C121" s="127" t="s">
        <v>315</v>
      </c>
      <c r="D121" s="165" t="str">
        <f>'Self Assessment'!C421</f>
        <v xml:space="preserve">Yes, as necessary. </v>
      </c>
      <c r="E121" s="90">
        <v>3</v>
      </c>
      <c r="F121" s="134">
        <f t="shared" si="26"/>
        <v>5</v>
      </c>
      <c r="G121" s="257" t="s">
        <v>820</v>
      </c>
      <c r="H121" s="96"/>
      <c r="I121" s="84"/>
      <c r="O121" s="78">
        <f t="shared" si="27"/>
        <v>3</v>
      </c>
    </row>
    <row r="122" spans="2:15" ht="13.5" thickBot="1" x14ac:dyDescent="0.25">
      <c r="B122" s="128"/>
      <c r="C122" s="131" t="str">
        <f>CONCATENATE("Rating ",E122,",  Possible ",F122," points.")</f>
        <v>Rating 20,  Possible 30 points.</v>
      </c>
      <c r="D122" s="172"/>
      <c r="E122" s="98">
        <f>SUM(E116:E121)</f>
        <v>20</v>
      </c>
      <c r="F122" s="98">
        <f>SUM(F116:F121)</f>
        <v>30</v>
      </c>
      <c r="G122" s="255"/>
      <c r="H122" s="125"/>
      <c r="I122" s="84"/>
    </row>
    <row r="123" spans="2:15" ht="21" customHeight="1" thickBot="1" x14ac:dyDescent="0.25">
      <c r="B123" s="85"/>
      <c r="C123" s="406" t="s">
        <v>19</v>
      </c>
      <c r="D123" s="407"/>
      <c r="E123" s="86"/>
      <c r="F123" s="87"/>
      <c r="G123" s="252"/>
      <c r="H123" s="88"/>
      <c r="I123" s="84"/>
    </row>
    <row r="124" spans="2:15" ht="170.25" customHeight="1" x14ac:dyDescent="0.2">
      <c r="B124" s="97"/>
      <c r="C124" s="334" t="s">
        <v>22</v>
      </c>
      <c r="D124" s="165" t="str">
        <f>'Self Assessment'!C450</f>
        <v xml:space="preserve">No. </v>
      </c>
      <c r="E124" s="185">
        <v>0</v>
      </c>
      <c r="F124" s="91" t="s">
        <v>20</v>
      </c>
      <c r="G124" s="248" t="s">
        <v>821</v>
      </c>
      <c r="H124" s="94"/>
      <c r="I124" s="84"/>
      <c r="O124" s="234">
        <v>0</v>
      </c>
    </row>
    <row r="125" spans="2:15" ht="202.5" customHeight="1" x14ac:dyDescent="0.2">
      <c r="B125" s="97"/>
      <c r="C125" s="334" t="s">
        <v>23</v>
      </c>
      <c r="D125" s="165" t="str">
        <f>'Self Assessment'!C454</f>
        <v>No.</v>
      </c>
      <c r="E125" s="185">
        <v>0</v>
      </c>
      <c r="F125" s="91" t="s">
        <v>20</v>
      </c>
      <c r="G125" s="248" t="s">
        <v>822</v>
      </c>
      <c r="H125" s="94"/>
      <c r="I125" s="84"/>
      <c r="O125" s="234">
        <v>0.01</v>
      </c>
    </row>
    <row r="126" spans="2:15" ht="147" thickBot="1" x14ac:dyDescent="0.25">
      <c r="B126" s="97"/>
      <c r="C126" s="334" t="s">
        <v>21</v>
      </c>
      <c r="D126" s="165" t="str">
        <f>'Self Assessment'!C458</f>
        <v xml:space="preserve">No. </v>
      </c>
      <c r="E126" s="185">
        <v>0</v>
      </c>
      <c r="F126" s="91" t="s">
        <v>20</v>
      </c>
      <c r="G126" s="248" t="s">
        <v>822</v>
      </c>
      <c r="H126" s="94"/>
      <c r="I126" s="84"/>
      <c r="O126" s="234">
        <v>0.02</v>
      </c>
    </row>
    <row r="127" spans="2:15" ht="13.5" thickBot="1" x14ac:dyDescent="0.25">
      <c r="B127" s="128"/>
      <c r="C127" s="131" t="str">
        <f>CONCATENATE("Rating ",E127*100,"%",",  Possible ",F127*100,"%.",)</f>
        <v>Rating 0%,  Possible 9%.</v>
      </c>
      <c r="D127" s="172"/>
      <c r="E127" s="184">
        <f>SUM(E124:E126)</f>
        <v>0</v>
      </c>
      <c r="F127" s="184">
        <v>0.09</v>
      </c>
      <c r="G127" s="98"/>
      <c r="H127" s="125"/>
      <c r="I127" s="84"/>
      <c r="O127" s="234">
        <v>0.03</v>
      </c>
    </row>
    <row r="128" spans="2:15" s="108" customFormat="1" ht="13.5" thickBot="1" x14ac:dyDescent="0.25">
      <c r="B128" s="403" t="s">
        <v>146</v>
      </c>
      <c r="C128" s="404"/>
      <c r="D128" s="404"/>
      <c r="E128" s="404"/>
      <c r="F128" s="404"/>
      <c r="G128" s="404"/>
      <c r="H128" s="405"/>
      <c r="I128" s="202"/>
      <c r="L128" s="233"/>
      <c r="M128" s="233"/>
    </row>
    <row r="129" spans="2:9" x14ac:dyDescent="0.2">
      <c r="B129" s="394"/>
      <c r="C129" s="395"/>
      <c r="D129" s="395"/>
      <c r="E129" s="395"/>
      <c r="F129" s="395"/>
      <c r="G129" s="395"/>
      <c r="H129" s="396"/>
      <c r="I129" s="84"/>
    </row>
    <row r="130" spans="2:9" x14ac:dyDescent="0.2">
      <c r="B130" s="397"/>
      <c r="C130" s="398"/>
      <c r="D130" s="398"/>
      <c r="E130" s="398"/>
      <c r="F130" s="398"/>
      <c r="G130" s="398"/>
      <c r="H130" s="399"/>
      <c r="I130" s="84"/>
    </row>
    <row r="131" spans="2:9" x14ac:dyDescent="0.2">
      <c r="B131" s="397"/>
      <c r="C131" s="398"/>
      <c r="D131" s="398"/>
      <c r="E131" s="398"/>
      <c r="F131" s="398"/>
      <c r="G131" s="398"/>
      <c r="H131" s="399"/>
      <c r="I131" s="84"/>
    </row>
    <row r="132" spans="2:9" x14ac:dyDescent="0.2">
      <c r="B132" s="397"/>
      <c r="C132" s="398"/>
      <c r="D132" s="398"/>
      <c r="E132" s="398"/>
      <c r="F132" s="398"/>
      <c r="G132" s="398"/>
      <c r="H132" s="399"/>
      <c r="I132" s="84"/>
    </row>
    <row r="133" spans="2:9" x14ac:dyDescent="0.2">
      <c r="B133" s="397"/>
      <c r="C133" s="398"/>
      <c r="D133" s="398"/>
      <c r="E133" s="398"/>
      <c r="F133" s="398"/>
      <c r="G133" s="398"/>
      <c r="H133" s="399"/>
      <c r="I133" s="84"/>
    </row>
    <row r="134" spans="2:9" x14ac:dyDescent="0.2">
      <c r="B134" s="397"/>
      <c r="C134" s="398"/>
      <c r="D134" s="398"/>
      <c r="E134" s="398"/>
      <c r="F134" s="398"/>
      <c r="G134" s="398"/>
      <c r="H134" s="399"/>
      <c r="I134" s="84"/>
    </row>
    <row r="135" spans="2:9" x14ac:dyDescent="0.2">
      <c r="B135" s="397"/>
      <c r="C135" s="398"/>
      <c r="D135" s="398"/>
      <c r="E135" s="398"/>
      <c r="F135" s="398"/>
      <c r="G135" s="398"/>
      <c r="H135" s="399"/>
      <c r="I135" s="84"/>
    </row>
    <row r="136" spans="2:9" x14ac:dyDescent="0.2">
      <c r="B136" s="397"/>
      <c r="C136" s="398"/>
      <c r="D136" s="398"/>
      <c r="E136" s="398"/>
      <c r="F136" s="398"/>
      <c r="G136" s="398"/>
      <c r="H136" s="399"/>
      <c r="I136" s="84"/>
    </row>
    <row r="137" spans="2:9" x14ac:dyDescent="0.2">
      <c r="B137" s="397"/>
      <c r="C137" s="398"/>
      <c r="D137" s="398"/>
      <c r="E137" s="398"/>
      <c r="F137" s="398"/>
      <c r="G137" s="398"/>
      <c r="H137" s="399"/>
      <c r="I137" s="84"/>
    </row>
    <row r="138" spans="2:9" x14ac:dyDescent="0.2">
      <c r="B138" s="397"/>
      <c r="C138" s="398"/>
      <c r="D138" s="398"/>
      <c r="E138" s="398"/>
      <c r="F138" s="398"/>
      <c r="G138" s="398"/>
      <c r="H138" s="399"/>
      <c r="I138" s="84"/>
    </row>
    <row r="139" spans="2:9" x14ac:dyDescent="0.2">
      <c r="B139" s="397"/>
      <c r="C139" s="398"/>
      <c r="D139" s="398"/>
      <c r="E139" s="398"/>
      <c r="F139" s="398"/>
      <c r="G139" s="398"/>
      <c r="H139" s="399"/>
      <c r="I139" s="84"/>
    </row>
    <row r="140" spans="2:9" ht="13.5" thickBot="1" x14ac:dyDescent="0.25">
      <c r="B140" s="400"/>
      <c r="C140" s="401"/>
      <c r="D140" s="401"/>
      <c r="E140" s="401"/>
      <c r="F140" s="401"/>
      <c r="G140" s="401"/>
      <c r="H140" s="402"/>
      <c r="I140" s="84"/>
    </row>
    <row r="141" spans="2:9" x14ac:dyDescent="0.2">
      <c r="I141" s="84"/>
    </row>
    <row r="142" spans="2:9" x14ac:dyDescent="0.2">
      <c r="I142" s="84"/>
    </row>
    <row r="143" spans="2:9" x14ac:dyDescent="0.2">
      <c r="I143" s="84"/>
    </row>
    <row r="144" spans="2:9" x14ac:dyDescent="0.2">
      <c r="I144" s="84"/>
    </row>
    <row r="145" spans="9:9" x14ac:dyDescent="0.2">
      <c r="I145" s="84"/>
    </row>
    <row r="146" spans="9:9" x14ac:dyDescent="0.2">
      <c r="I146" s="84"/>
    </row>
    <row r="147" spans="9:9" x14ac:dyDescent="0.2">
      <c r="I147" s="84"/>
    </row>
    <row r="148" spans="9:9" x14ac:dyDescent="0.2">
      <c r="I148" s="84"/>
    </row>
    <row r="149" spans="9:9" x14ac:dyDescent="0.2">
      <c r="I149" s="84"/>
    </row>
    <row r="150" spans="9:9" x14ac:dyDescent="0.2">
      <c r="I150" s="84"/>
    </row>
    <row r="151" spans="9:9" x14ac:dyDescent="0.2">
      <c r="I151" s="84"/>
    </row>
    <row r="152" spans="9:9" x14ac:dyDescent="0.2">
      <c r="I152" s="84"/>
    </row>
    <row r="153" spans="9:9" x14ac:dyDescent="0.2">
      <c r="I153" s="84"/>
    </row>
    <row r="154" spans="9:9" x14ac:dyDescent="0.2">
      <c r="I154" s="84"/>
    </row>
    <row r="155" spans="9:9" x14ac:dyDescent="0.2">
      <c r="I155" s="84"/>
    </row>
    <row r="156" spans="9:9" x14ac:dyDescent="0.2">
      <c r="I156" s="84"/>
    </row>
    <row r="157" spans="9:9" x14ac:dyDescent="0.2">
      <c r="I157" s="84"/>
    </row>
    <row r="158" spans="9:9" x14ac:dyDescent="0.2">
      <c r="I158" s="84"/>
    </row>
    <row r="159" spans="9:9" x14ac:dyDescent="0.2">
      <c r="I159" s="84"/>
    </row>
    <row r="160" spans="9:9" x14ac:dyDescent="0.2">
      <c r="I160" s="84"/>
    </row>
    <row r="161" spans="9:9" x14ac:dyDescent="0.2">
      <c r="I161" s="84"/>
    </row>
    <row r="162" spans="9:9" x14ac:dyDescent="0.2">
      <c r="I162" s="84"/>
    </row>
    <row r="163" spans="9:9" x14ac:dyDescent="0.2">
      <c r="I163" s="84"/>
    </row>
    <row r="164" spans="9:9" x14ac:dyDescent="0.2">
      <c r="I164" s="84"/>
    </row>
  </sheetData>
  <mergeCells count="3">
    <mergeCell ref="B129:H140"/>
    <mergeCell ref="B128:H128"/>
    <mergeCell ref="C123:D123"/>
  </mergeCells>
  <phoneticPr fontId="3" type="noConversion"/>
  <dataValidations count="2">
    <dataValidation type="list" allowBlank="1" showInputMessage="1" showErrorMessage="1" sqref="E108:E113 E100:E105 E116:E121 E92:E97 E84:E89 E12:E17 E20:E25 E28:E33 E36:E41 E44:E49 E52:E57 E60:E65 E68:E73 E76:E81 E4:E9">
      <formula1>$M$3:$M$8</formula1>
    </dataValidation>
    <dataValidation type="list" allowBlank="1" showInputMessage="1" showErrorMessage="1" sqref="E124:E126">
      <formula1>$O$124:$O$127</formula1>
    </dataValidation>
  </dataValidations>
  <printOptions horizontalCentered="1" verticalCentered="1"/>
  <pageMargins left="0.2" right="0.17" top="0.41" bottom="0.4" header="0" footer="0"/>
  <pageSetup paperSize="9" scale="82" fitToHeight="0" orientation="landscape" r:id="rId1"/>
  <headerFooter alignWithMargins="0">
    <oddHeader>&amp;CSite Assessment Supplier Quality Survey</oddHeader>
    <oddFooter>&amp;LQC 334 Rev. 01-22-2013&amp;CPage: &amp;P of &amp;N</oddFooter>
  </headerFooter>
  <rowBreaks count="10" manualBreakCount="10">
    <brk id="10" min="1" max="7" man="1"/>
    <brk id="18" min="1" max="7" man="1"/>
    <brk id="34" min="1" max="7" man="1"/>
    <brk id="50" min="1" max="7" man="1"/>
    <brk id="66" min="1" max="7" man="1"/>
    <brk id="82" min="1" max="7" man="1"/>
    <brk id="98" min="1" max="7" man="1"/>
    <brk id="106" min="1" max="7" man="1"/>
    <brk id="114" min="1" max="7" man="1"/>
    <brk id="122" min="1" max="7"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CC00"/>
    <pageSetUpPr fitToPage="1"/>
  </sheetPr>
  <dimension ref="B1:Z103"/>
  <sheetViews>
    <sheetView zoomScaleNormal="100" workbookViewId="0">
      <selection activeCell="G16" sqref="G16"/>
    </sheetView>
  </sheetViews>
  <sheetFormatPr defaultRowHeight="12.75" x14ac:dyDescent="0.2"/>
  <cols>
    <col min="1" max="1" width="1.28515625" customWidth="1"/>
    <col min="2" max="2" width="6.28515625" customWidth="1"/>
    <col min="3" max="3" width="36.28515625" customWidth="1"/>
    <col min="4" max="4" width="10.5703125" customWidth="1"/>
    <col min="5" max="5" width="9.7109375" customWidth="1"/>
    <col min="6" max="6" width="14.140625" customWidth="1"/>
    <col min="7" max="7" width="10.140625" customWidth="1"/>
    <col min="8" max="8" width="12.5703125" customWidth="1"/>
    <col min="9" max="9" width="9.5703125" bestFit="1" customWidth="1"/>
    <col min="10" max="10" width="49.5703125" customWidth="1"/>
    <col min="11" max="26" width="9.140625" style="8" customWidth="1"/>
  </cols>
  <sheetData>
    <row r="1" spans="2:10" ht="33" customHeight="1" x14ac:dyDescent="0.4">
      <c r="B1" s="8"/>
      <c r="C1" s="408" t="s">
        <v>125</v>
      </c>
      <c r="D1" s="409"/>
      <c r="E1" s="409"/>
      <c r="F1" s="409"/>
      <c r="G1" s="409"/>
      <c r="H1" s="409"/>
      <c r="I1" s="409"/>
      <c r="J1" s="409"/>
    </row>
    <row r="2" spans="2:10" ht="42" customHeight="1" thickBot="1" x14ac:dyDescent="0.25">
      <c r="B2" s="8"/>
      <c r="C2" s="8"/>
      <c r="D2" s="8"/>
      <c r="E2" s="8"/>
      <c r="F2" s="8"/>
      <c r="G2" s="8"/>
      <c r="H2" s="8"/>
      <c r="I2" s="8"/>
      <c r="J2" s="8"/>
    </row>
    <row r="3" spans="2:10" ht="26.25" thickBot="1" x14ac:dyDescent="0.4">
      <c r="B3" s="410" t="s">
        <v>142</v>
      </c>
      <c r="C3" s="411"/>
      <c r="D3" s="411"/>
      <c r="E3" s="411"/>
      <c r="F3" s="411"/>
      <c r="G3" s="411"/>
      <c r="H3" s="411"/>
      <c r="I3" s="411"/>
      <c r="J3" s="412"/>
    </row>
    <row r="4" spans="2:10" ht="18" x14ac:dyDescent="0.25">
      <c r="B4" s="35"/>
      <c r="C4" s="36"/>
      <c r="D4" s="36"/>
      <c r="E4" s="36"/>
      <c r="F4" s="36"/>
      <c r="G4" s="36"/>
      <c r="H4" s="36"/>
      <c r="I4" s="36"/>
      <c r="J4" s="37"/>
    </row>
    <row r="5" spans="2:10" ht="18" x14ac:dyDescent="0.25">
      <c r="B5" s="38" t="s">
        <v>835</v>
      </c>
      <c r="C5" s="39"/>
      <c r="D5" s="39"/>
      <c r="E5" s="39"/>
      <c r="F5" s="39"/>
      <c r="G5" s="40" t="s">
        <v>186</v>
      </c>
      <c r="H5" s="413">
        <v>42689</v>
      </c>
      <c r="I5" s="413"/>
      <c r="J5" s="41"/>
    </row>
    <row r="6" spans="2:10" ht="18" x14ac:dyDescent="0.25">
      <c r="B6" s="35"/>
      <c r="C6" s="36"/>
      <c r="D6" s="36"/>
      <c r="E6" s="36"/>
      <c r="F6" s="36"/>
      <c r="G6" s="36"/>
      <c r="H6" s="36"/>
      <c r="I6" s="36"/>
      <c r="J6" s="37"/>
    </row>
    <row r="7" spans="2:10" ht="18" x14ac:dyDescent="0.25">
      <c r="B7" s="38" t="s">
        <v>117</v>
      </c>
      <c r="C7" s="39"/>
      <c r="D7" s="39"/>
      <c r="E7" s="39"/>
      <c r="F7" s="39"/>
      <c r="G7" s="39"/>
      <c r="H7" s="39"/>
      <c r="I7" s="39"/>
      <c r="J7" s="41"/>
    </row>
    <row r="8" spans="2:10" ht="18.75" thickBot="1" x14ac:dyDescent="0.3">
      <c r="B8" s="42"/>
      <c r="C8" s="43"/>
      <c r="D8" s="43"/>
      <c r="E8" s="43"/>
      <c r="F8" s="43"/>
      <c r="G8" s="43"/>
      <c r="H8" s="43"/>
      <c r="I8" s="43"/>
      <c r="J8" s="44"/>
    </row>
    <row r="9" spans="2:10" ht="7.5" customHeight="1" thickBot="1" x14ac:dyDescent="0.25"/>
    <row r="10" spans="2:10" ht="18" x14ac:dyDescent="0.25">
      <c r="B10" s="45" t="s">
        <v>118</v>
      </c>
      <c r="C10" s="46"/>
      <c r="D10" s="46"/>
      <c r="E10" s="47"/>
      <c r="F10" s="47"/>
      <c r="G10" s="47"/>
      <c r="H10" s="47"/>
      <c r="I10" s="47"/>
      <c r="J10" s="48"/>
    </row>
    <row r="11" spans="2:10" ht="38.25" x14ac:dyDescent="0.2">
      <c r="B11" s="49" t="s">
        <v>119</v>
      </c>
      <c r="C11" s="50" t="s">
        <v>120</v>
      </c>
      <c r="D11" s="51" t="s">
        <v>160</v>
      </c>
      <c r="E11" s="51" t="s">
        <v>433</v>
      </c>
      <c r="F11" s="51" t="s">
        <v>121</v>
      </c>
      <c r="G11" s="51" t="s">
        <v>122</v>
      </c>
      <c r="H11" s="51" t="s">
        <v>123</v>
      </c>
      <c r="I11" s="51" t="s">
        <v>124</v>
      </c>
      <c r="J11" s="216" t="s">
        <v>385</v>
      </c>
    </row>
    <row r="12" spans="2:10" ht="13.5" thickBot="1" x14ac:dyDescent="0.25">
      <c r="B12" s="63"/>
      <c r="C12" s="64" t="s">
        <v>434</v>
      </c>
      <c r="D12" s="64"/>
      <c r="E12" s="64"/>
      <c r="F12" s="64"/>
      <c r="G12" s="64"/>
      <c r="H12" s="64"/>
      <c r="I12" s="64"/>
      <c r="J12" s="65"/>
    </row>
    <row r="13" spans="2:10" ht="63.75" x14ac:dyDescent="0.2">
      <c r="B13" s="222">
        <v>0</v>
      </c>
      <c r="C13" s="223" t="s">
        <v>435</v>
      </c>
      <c r="D13" s="226" t="s">
        <v>436</v>
      </c>
      <c r="E13" s="226">
        <v>101</v>
      </c>
      <c r="F13" s="47" t="s">
        <v>437</v>
      </c>
      <c r="G13" s="224">
        <v>40179</v>
      </c>
      <c r="H13" s="224">
        <v>40208</v>
      </c>
      <c r="I13" s="224">
        <v>40193</v>
      </c>
      <c r="J13" s="225" t="s">
        <v>445</v>
      </c>
    </row>
    <row r="14" spans="2:10" ht="76.5" x14ac:dyDescent="0.2">
      <c r="B14" s="217">
        <v>1</v>
      </c>
      <c r="C14" s="338" t="s">
        <v>855</v>
      </c>
      <c r="D14" s="340" t="s">
        <v>833</v>
      </c>
      <c r="E14" s="227"/>
      <c r="F14" s="218"/>
      <c r="G14" s="218"/>
      <c r="H14" s="218"/>
      <c r="I14" s="218"/>
      <c r="J14" s="219"/>
    </row>
    <row r="15" spans="2:10" ht="63.75" x14ac:dyDescent="0.2">
      <c r="B15" s="68">
        <v>2</v>
      </c>
      <c r="C15" s="339" t="s">
        <v>831</v>
      </c>
      <c r="D15" s="341" t="s">
        <v>770</v>
      </c>
      <c r="E15" s="228"/>
      <c r="F15" s="1"/>
      <c r="G15" s="1"/>
      <c r="H15" s="1"/>
      <c r="I15" s="1"/>
      <c r="J15" s="2"/>
    </row>
    <row r="16" spans="2:10" ht="63.75" x14ac:dyDescent="0.2">
      <c r="B16" s="68">
        <v>3</v>
      </c>
      <c r="C16" s="339" t="s">
        <v>832</v>
      </c>
      <c r="D16" s="341" t="s">
        <v>770</v>
      </c>
      <c r="E16" s="228"/>
      <c r="F16" s="1"/>
      <c r="G16" s="1"/>
      <c r="H16" s="1"/>
      <c r="I16" s="1"/>
      <c r="J16" s="2"/>
    </row>
    <row r="17" spans="2:10" ht="51" x14ac:dyDescent="0.2">
      <c r="B17" s="68">
        <v>4</v>
      </c>
      <c r="C17" s="339" t="s">
        <v>856</v>
      </c>
      <c r="D17" s="341" t="s">
        <v>770</v>
      </c>
      <c r="E17" s="228"/>
      <c r="F17" s="1"/>
      <c r="G17" s="1"/>
      <c r="H17" s="1"/>
      <c r="I17" s="1"/>
      <c r="J17" s="2"/>
    </row>
    <row r="18" spans="2:10" ht="76.5" x14ac:dyDescent="0.2">
      <c r="B18" s="68">
        <v>5</v>
      </c>
      <c r="C18" s="339" t="s">
        <v>857</v>
      </c>
      <c r="D18" s="341" t="s">
        <v>770</v>
      </c>
      <c r="E18" s="228"/>
      <c r="F18" s="1"/>
      <c r="G18" s="1"/>
      <c r="H18" s="1"/>
      <c r="I18" s="1"/>
      <c r="J18" s="2"/>
    </row>
    <row r="19" spans="2:10" ht="21.75" customHeight="1" x14ac:dyDescent="0.2">
      <c r="B19" s="68">
        <v>6</v>
      </c>
      <c r="C19" s="339"/>
      <c r="D19" s="228"/>
      <c r="E19" s="228"/>
      <c r="F19" s="1"/>
      <c r="G19" s="1"/>
      <c r="H19" s="1"/>
      <c r="I19" s="1"/>
      <c r="J19" s="2"/>
    </row>
    <row r="20" spans="2:10" ht="21.75" customHeight="1" x14ac:dyDescent="0.2">
      <c r="B20" s="68">
        <v>7</v>
      </c>
      <c r="C20" s="339"/>
      <c r="D20" s="228"/>
      <c r="E20" s="228"/>
      <c r="F20" s="1"/>
      <c r="G20" s="1"/>
      <c r="H20" s="1"/>
      <c r="I20" s="1"/>
      <c r="J20" s="2"/>
    </row>
    <row r="21" spans="2:10" ht="21.75" customHeight="1" x14ac:dyDescent="0.2">
      <c r="B21" s="68">
        <v>8</v>
      </c>
      <c r="C21" s="66"/>
      <c r="D21" s="229"/>
      <c r="E21" s="229"/>
      <c r="F21" s="6"/>
      <c r="G21" s="6"/>
      <c r="H21" s="6"/>
      <c r="I21" s="6"/>
      <c r="J21" s="5"/>
    </row>
    <row r="22" spans="2:10" ht="21.75" customHeight="1" x14ac:dyDescent="0.2">
      <c r="B22" s="68">
        <v>9</v>
      </c>
      <c r="C22" s="66"/>
      <c r="D22" s="229"/>
      <c r="E22" s="229"/>
      <c r="F22" s="6"/>
      <c r="G22" s="6"/>
      <c r="H22" s="6"/>
      <c r="I22" s="6"/>
      <c r="J22" s="5"/>
    </row>
    <row r="23" spans="2:10" ht="21.75" customHeight="1" x14ac:dyDescent="0.2">
      <c r="B23" s="68">
        <v>10</v>
      </c>
      <c r="C23" s="66"/>
      <c r="D23" s="229"/>
      <c r="E23" s="229"/>
      <c r="F23" s="6"/>
      <c r="G23" s="6"/>
      <c r="H23" s="6"/>
      <c r="I23" s="6"/>
      <c r="J23" s="5"/>
    </row>
    <row r="24" spans="2:10" ht="21.75" customHeight="1" x14ac:dyDescent="0.2">
      <c r="B24" s="68">
        <v>11</v>
      </c>
      <c r="C24" s="66"/>
      <c r="D24" s="229"/>
      <c r="E24" s="229"/>
      <c r="F24" s="6"/>
      <c r="G24" s="6"/>
      <c r="H24" s="6"/>
      <c r="I24" s="6"/>
      <c r="J24" s="5"/>
    </row>
    <row r="25" spans="2:10" ht="21.75" customHeight="1" thickBot="1" x14ac:dyDescent="0.25">
      <c r="B25" s="69">
        <v>12</v>
      </c>
      <c r="C25" s="67"/>
      <c r="D25" s="230"/>
      <c r="E25" s="230"/>
      <c r="F25" s="3"/>
      <c r="G25" s="3"/>
      <c r="H25" s="3"/>
      <c r="I25" s="3"/>
      <c r="J25" s="4"/>
    </row>
    <row r="26" spans="2:10" x14ac:dyDescent="0.2">
      <c r="B26" s="8"/>
      <c r="C26" s="8"/>
      <c r="D26" s="8"/>
      <c r="E26" s="8"/>
      <c r="F26" s="8"/>
      <c r="G26" s="8"/>
      <c r="H26" s="8"/>
      <c r="I26" s="8"/>
      <c r="J26" s="8"/>
    </row>
    <row r="27" spans="2:10" x14ac:dyDescent="0.2">
      <c r="B27" s="8"/>
      <c r="C27" s="8"/>
      <c r="D27" s="8"/>
      <c r="E27" s="8"/>
      <c r="F27" s="8"/>
      <c r="G27" s="8"/>
      <c r="H27" s="8"/>
      <c r="I27" s="8"/>
      <c r="J27" s="8"/>
    </row>
    <row r="28" spans="2:10" x14ac:dyDescent="0.2">
      <c r="B28" s="8"/>
      <c r="C28" s="8"/>
      <c r="D28" s="8"/>
      <c r="E28" s="8"/>
      <c r="F28" s="8"/>
      <c r="G28" s="8"/>
      <c r="H28" s="8"/>
      <c r="I28" s="8"/>
      <c r="J28" s="8"/>
    </row>
    <row r="29" spans="2:10" x14ac:dyDescent="0.2">
      <c r="B29" s="8"/>
      <c r="C29" s="8"/>
      <c r="D29" s="8"/>
      <c r="E29" s="8"/>
      <c r="F29" s="8"/>
      <c r="G29" s="8"/>
      <c r="H29" s="8"/>
      <c r="I29" s="8"/>
      <c r="J29" s="8"/>
    </row>
    <row r="30" spans="2:10" x14ac:dyDescent="0.2">
      <c r="B30" s="8"/>
      <c r="C30" s="8"/>
      <c r="D30" s="8"/>
      <c r="E30" s="8"/>
      <c r="F30" s="8"/>
      <c r="G30" s="8"/>
      <c r="H30" s="8"/>
      <c r="I30" s="8"/>
      <c r="J30" s="8"/>
    </row>
    <row r="31" spans="2:10" x14ac:dyDescent="0.2">
      <c r="B31" s="8"/>
      <c r="C31" s="8"/>
      <c r="D31" s="8"/>
      <c r="E31" s="8"/>
      <c r="F31" s="8"/>
      <c r="G31" s="8"/>
      <c r="H31" s="8"/>
      <c r="I31" s="8"/>
      <c r="J31" s="8"/>
    </row>
    <row r="32" spans="2:10" x14ac:dyDescent="0.2">
      <c r="B32" s="8"/>
      <c r="C32" s="8"/>
      <c r="D32" s="8"/>
      <c r="E32" s="8"/>
      <c r="F32" s="8"/>
      <c r="G32" s="8"/>
      <c r="H32" s="8"/>
      <c r="I32" s="8"/>
      <c r="J32" s="8"/>
    </row>
    <row r="33" spans="2:10" x14ac:dyDescent="0.2">
      <c r="B33" s="8"/>
      <c r="C33" s="8"/>
      <c r="D33" s="8"/>
      <c r="E33" s="8"/>
      <c r="F33" s="8"/>
      <c r="G33" s="8"/>
      <c r="H33" s="8"/>
      <c r="I33" s="8"/>
      <c r="J33" s="8"/>
    </row>
    <row r="34" spans="2:10" x14ac:dyDescent="0.2">
      <c r="B34" s="8"/>
      <c r="C34" s="8"/>
      <c r="D34" s="8"/>
      <c r="E34" s="8"/>
      <c r="F34" s="8"/>
      <c r="G34" s="8"/>
      <c r="H34" s="8"/>
      <c r="I34" s="8"/>
      <c r="J34" s="8"/>
    </row>
    <row r="35" spans="2:10" x14ac:dyDescent="0.2">
      <c r="B35" s="8"/>
      <c r="C35" s="8"/>
      <c r="D35" s="8"/>
      <c r="E35" s="8"/>
      <c r="F35" s="8"/>
      <c r="G35" s="8"/>
      <c r="H35" s="8"/>
      <c r="I35" s="8"/>
      <c r="J35" s="8"/>
    </row>
    <row r="36" spans="2:10" s="8" customFormat="1" x14ac:dyDescent="0.2"/>
    <row r="37" spans="2:10" s="8" customFormat="1" x14ac:dyDescent="0.2"/>
    <row r="38" spans="2:10" s="8" customFormat="1" x14ac:dyDescent="0.2"/>
    <row r="39" spans="2:10" s="8" customFormat="1" x14ac:dyDescent="0.2"/>
    <row r="40" spans="2:10" s="8" customFormat="1" x14ac:dyDescent="0.2"/>
    <row r="41" spans="2:10" s="8" customFormat="1" x14ac:dyDescent="0.2"/>
    <row r="42" spans="2:10" s="8" customFormat="1" x14ac:dyDescent="0.2"/>
    <row r="43" spans="2:10" s="8" customFormat="1" x14ac:dyDescent="0.2"/>
    <row r="44" spans="2:10" s="8" customFormat="1" x14ac:dyDescent="0.2"/>
    <row r="45" spans="2:10" s="8" customFormat="1" x14ac:dyDescent="0.2"/>
    <row r="46" spans="2:10" s="8" customFormat="1" x14ac:dyDescent="0.2"/>
    <row r="47" spans="2:10" s="8" customFormat="1" x14ac:dyDescent="0.2"/>
    <row r="48" spans="2:10"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sheetData>
  <mergeCells count="3">
    <mergeCell ref="C1:J1"/>
    <mergeCell ref="B3:J3"/>
    <mergeCell ref="H5:I5"/>
  </mergeCells>
  <phoneticPr fontId="3" type="noConversion"/>
  <pageMargins left="0.38" right="0.54" top="0.63" bottom="0.56000000000000005" header="0.26" footer="0.24"/>
  <pageSetup scale="84" orientation="landscape" r:id="rId1"/>
  <headerFooter alignWithMargins="0">
    <oddFooter>&amp;LQC 334 Rev. 01-22-2013&amp;CPage: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Instructions &amp; Required Docs</vt:lpstr>
      <vt:lpstr>Self Assessment</vt:lpstr>
      <vt:lpstr>Guide to Completing (CIP)</vt:lpstr>
      <vt:lpstr>Cover Page</vt:lpstr>
      <vt:lpstr>Contact Info</vt:lpstr>
      <vt:lpstr>Standard Summary</vt:lpstr>
      <vt:lpstr>Rating Guidlines</vt:lpstr>
      <vt:lpstr>Standard Audit Checklist</vt:lpstr>
      <vt:lpstr>Cont. Impr. Plan (CIP)</vt:lpstr>
      <vt:lpstr>Auditor Guide for Findings</vt:lpstr>
      <vt:lpstr>Sheet4</vt:lpstr>
      <vt:lpstr>'Auditor Guide for Findings'!Print_Area</vt:lpstr>
      <vt:lpstr>'Cont. Impr. Plan (CIP)'!Print_Area</vt:lpstr>
      <vt:lpstr>'Contact Info'!Print_Area</vt:lpstr>
      <vt:lpstr>'Cover Page'!Print_Area</vt:lpstr>
      <vt:lpstr>'Guide to Completing (CIP)'!Print_Area</vt:lpstr>
      <vt:lpstr>'Instructions &amp; Required Docs'!Print_Area</vt:lpstr>
      <vt:lpstr>'Rating Guidlines'!Print_Area</vt:lpstr>
      <vt:lpstr>'Self Assessment'!Print_Area</vt:lpstr>
      <vt:lpstr>'Standard Audit Checklist'!Print_Area</vt:lpstr>
      <vt:lpstr>'Standard Summary'!Print_Area</vt:lpstr>
      <vt:lpstr>'Cont. Impr. Plan (CIP)'!Print_Titles</vt:lpstr>
      <vt:lpstr>'Self Assessment'!Print_Titles</vt:lpstr>
      <vt:lpstr>'Standard Audit Checklist'!Print_Titles</vt:lpstr>
    </vt:vector>
  </TitlesOfParts>
  <Company>Lincoln Electric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Lincoln Supplier Quality Survey</dc:title>
  <dc:creator>Don Wallace</dc:creator>
  <cp:lastModifiedBy>Rick Rowland</cp:lastModifiedBy>
  <cp:lastPrinted>2016-05-18T13:12:21Z</cp:lastPrinted>
  <dcterms:created xsi:type="dcterms:W3CDTF">2002-10-16T14:09:08Z</dcterms:created>
  <dcterms:modified xsi:type="dcterms:W3CDTF">2017-06-02T18:56:50Z</dcterms:modified>
</cp:coreProperties>
</file>